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3945" yWindow="720" windowWidth="19320" windowHeight="10020" tabRatio="906" activeTab="30"/>
  </bookViews>
  <sheets>
    <sheet name="8" sheetId="66" r:id="rId1"/>
    <sheet name="8а" sheetId="5" r:id="rId2"/>
    <sheet name="9" sheetId="1" r:id="rId3"/>
    <sheet name="9а (эко)" sheetId="45" r:id="rId4"/>
    <sheet name="9а (гтс)" sheetId="70" r:id="rId5"/>
    <sheet name="9б" sheetId="17" r:id="rId6"/>
    <sheet name="9в" sheetId="46" r:id="rId7"/>
    <sheet name="9г" sheetId="64" r:id="rId8"/>
    <sheet name="9д" sheetId="65" r:id="rId9"/>
    <sheet name="10" sheetId="18" r:id="rId10"/>
    <sheet name="10а" sheetId="63" r:id="rId11"/>
    <sheet name="10ца" sheetId="72" r:id="rId12"/>
    <sheet name="10б" sheetId="48" r:id="rId13"/>
    <sheet name="10в" sheetId="69" r:id="rId14"/>
    <sheet name="10г Створы " sheetId="44" r:id="rId15"/>
    <sheet name="10г (УБРАЛИ)" sheetId="62" state="hidden" r:id="rId16"/>
    <sheet name="11" sheetId="73" r:id="rId17"/>
    <sheet name="11а" sheetId="68" r:id="rId18"/>
    <sheet name="12 П" sheetId="75" r:id="rId19"/>
    <sheet name="12" sheetId="24" r:id="rId20"/>
    <sheet name="13" sheetId="26" r:id="rId21"/>
    <sheet name="13 П" sheetId="76" r:id="rId22"/>
    <sheet name="13а ГТС" sheetId="43" r:id="rId23"/>
    <sheet name="13б(эко)П" sheetId="77" r:id="rId24"/>
    <sheet name="13б(эко)" sheetId="58" r:id="rId25"/>
    <sheet name="14 П" sheetId="78" r:id="rId26"/>
    <sheet name="14" sheetId="27" r:id="rId27"/>
    <sheet name="15" sheetId="19" r:id="rId28"/>
    <sheet name="16" sheetId="67" r:id="rId29"/>
    <sheet name="16а" sheetId="57" r:id="rId30"/>
    <sheet name=" 17 (12_13_13б)" sheetId="79" r:id="rId31"/>
  </sheets>
  <definedNames>
    <definedName name="_xlnm._FilterDatabase" localSheetId="9" hidden="1">'10'!$A$20:$M$28</definedName>
    <definedName name="_xlnm._FilterDatabase" localSheetId="10" hidden="1">'10а'!$A$20:$M$34</definedName>
    <definedName name="_xlnm._FilterDatabase" localSheetId="12" hidden="1">'10б'!$A$20:$M$29</definedName>
    <definedName name="_xlnm._FilterDatabase" localSheetId="13" hidden="1">'10в'!$A$20:$M$29</definedName>
    <definedName name="_xlnm._FilterDatabase" localSheetId="15" hidden="1">'10г (УБРАЛИ)'!$A$20:$M$29</definedName>
    <definedName name="_xlnm._FilterDatabase" localSheetId="14" hidden="1">'10г Створы '!$A$13:$Z$99</definedName>
    <definedName name="_xlnm._FilterDatabase" localSheetId="11" hidden="1">'10ца'!$A$20:$M$34</definedName>
    <definedName name="_xlnm._FilterDatabase" localSheetId="17" hidden="1">'11а'!$A$20:$L$29</definedName>
    <definedName name="_xlnm._FilterDatabase" localSheetId="19" hidden="1">'12'!$A$22:$AW$40</definedName>
    <definedName name="_xlnm._FilterDatabase" localSheetId="18" hidden="1">'12 П'!$A$22:$AW$40</definedName>
    <definedName name="_xlnm._FilterDatabase" localSheetId="20" hidden="1">'13'!$A$22:$AV$42</definedName>
    <definedName name="_xlnm._FilterDatabase" localSheetId="21" hidden="1">'13 П'!$A$22:$AV$42</definedName>
    <definedName name="_xlnm._FilterDatabase" localSheetId="22" hidden="1">'13а ГТС'!$A$12:$J$95</definedName>
    <definedName name="_xlnm._FilterDatabase" localSheetId="24" hidden="1">'13б(эко)'!$A$22:$AW$33</definedName>
    <definedName name="_xlnm._FilterDatabase" localSheetId="23" hidden="1">'13б(эко)П'!$A$22:$AW$33</definedName>
    <definedName name="_xlnm._FilterDatabase" localSheetId="26" hidden="1">'14'!$A$21:$Z$47</definedName>
    <definedName name="_xlnm._FilterDatabase" localSheetId="25" hidden="1">'14 П'!$A$21:$Z$47</definedName>
    <definedName name="_xlnm._FilterDatabase" localSheetId="27" hidden="1">'15'!$A$20:$M$28</definedName>
    <definedName name="_xlnm._FilterDatabase" localSheetId="28" hidden="1">'16'!$A$21:$V$35</definedName>
    <definedName name="_xlnm._FilterDatabase" localSheetId="29" hidden="1">'16а'!$A$21:$N$33</definedName>
    <definedName name="_xlnm._FilterDatabase" localSheetId="0" hidden="1">'8'!$A$21:$AB$38</definedName>
    <definedName name="_xlnm._FilterDatabase" localSheetId="1" hidden="1">'8а'!$A$21:$AB$38</definedName>
    <definedName name="_xlnm._FilterDatabase" localSheetId="2" hidden="1">'9'!$A$21:$Z$46</definedName>
    <definedName name="_xlnm._FilterDatabase" localSheetId="4" hidden="1">'9а (гтс)'!$A$21:$AA$38</definedName>
    <definedName name="_xlnm._FilterDatabase" localSheetId="3" hidden="1">'9а (эко)'!$A$21:$Z$29</definedName>
    <definedName name="_xlnm._FilterDatabase" localSheetId="5" hidden="1">'9б'!$A$21:$Z$31</definedName>
    <definedName name="_xlnm._FilterDatabase" localSheetId="6" hidden="1">'9в'!$A$21:$Z$30</definedName>
    <definedName name="_xlnm._FilterDatabase" localSheetId="7" hidden="1">'9г'!$A$21:$U$36</definedName>
    <definedName name="_xlnm._FilterDatabase" localSheetId="8" hidden="1">'9д'!$A$21:$Z$31</definedName>
    <definedName name="в6" localSheetId="16">'11'!$A$1:$IV$6</definedName>
    <definedName name="В6" localSheetId="17">#REF!</definedName>
    <definedName name="В6" localSheetId="18">'12 П'!#REF!</definedName>
    <definedName name="В6" localSheetId="21">'12'!#REF!</definedName>
    <definedName name="В6" localSheetId="23">'12'!#REF!</definedName>
    <definedName name="В6" localSheetId="25">'12'!#REF!</definedName>
    <definedName name="В6">'12'!#REF!</definedName>
    <definedName name="_xlnm.Print_Titles" localSheetId="9">'10'!$19:$20</definedName>
    <definedName name="_xlnm.Print_Titles" localSheetId="10">'10а'!$19:$20</definedName>
    <definedName name="_xlnm.Print_Titles" localSheetId="12">'10б'!$19:$20</definedName>
    <definedName name="_xlnm.Print_Titles" localSheetId="13">'10в'!$19:$20</definedName>
    <definedName name="_xlnm.Print_Titles" localSheetId="15">'10г (УБРАЛИ)'!$19:$20</definedName>
    <definedName name="_xlnm.Print_Titles" localSheetId="14">'10г Створы '!$11:$13</definedName>
    <definedName name="_xlnm.Print_Titles" localSheetId="11">'10ца'!$19:$20</definedName>
    <definedName name="_xlnm.Print_Titles" localSheetId="17">'11а'!$19:$20</definedName>
    <definedName name="_xlnm.Print_Titles" localSheetId="19">'12'!$20:$22</definedName>
    <definedName name="_xlnm.Print_Titles" localSheetId="18">'12 П'!$20:$22</definedName>
    <definedName name="_xlnm.Print_Titles" localSheetId="20">'13'!$20:$22</definedName>
    <definedName name="_xlnm.Print_Titles" localSheetId="21">'13 П'!$20:$22</definedName>
    <definedName name="_xlnm.Print_Titles" localSheetId="22">'13а ГТС'!$10:$12</definedName>
    <definedName name="_xlnm.Print_Titles" localSheetId="24">'13б(эко)'!$20:$22</definedName>
    <definedName name="_xlnm.Print_Titles" localSheetId="23">'13б(эко)П'!$20:$22</definedName>
    <definedName name="_xlnm.Print_Titles" localSheetId="26">'14'!$19:$21</definedName>
    <definedName name="_xlnm.Print_Titles" localSheetId="25">'14 П'!$19:$21</definedName>
    <definedName name="_xlnm.Print_Titles" localSheetId="27">'15'!$19:$20</definedName>
    <definedName name="_xlnm.Print_Titles" localSheetId="28">'16'!$19:$21</definedName>
    <definedName name="_xlnm.Print_Titles" localSheetId="29">'16а'!$19:$21</definedName>
    <definedName name="_xlnm.Print_Titles" localSheetId="0">'8'!$19:$21</definedName>
    <definedName name="_xlnm.Print_Titles" localSheetId="1">'8а'!$19:$21</definedName>
    <definedName name="_xlnm.Print_Titles" localSheetId="2">'9'!$19:$21</definedName>
    <definedName name="_xlnm.Print_Titles" localSheetId="4">'9а (гтс)'!$19:$21</definedName>
    <definedName name="_xlnm.Print_Titles" localSheetId="3">'9а (эко)'!$19:$21</definedName>
    <definedName name="_xlnm.Print_Titles" localSheetId="5">'9б'!$19:$21</definedName>
    <definedName name="_xlnm.Print_Titles" localSheetId="6">'9в'!$19:$21</definedName>
    <definedName name="_xlnm.Print_Titles" localSheetId="7">'9г'!$19:$21</definedName>
    <definedName name="_xlnm.Print_Titles" localSheetId="8">'9д'!$19:$21</definedName>
    <definedName name="и6" localSheetId="16">#REF!</definedName>
    <definedName name="и6" localSheetId="17">#REF!</definedName>
    <definedName name="и6">'13а ГТС'!$K$10</definedName>
    <definedName name="_xlnm.Print_Area" localSheetId="9">'10'!$E$8:$L$40</definedName>
    <definedName name="_xlnm.Print_Area" localSheetId="10">'10а'!$E$7:$M$40</definedName>
    <definedName name="_xlnm.Print_Area" localSheetId="12">'10б'!$E$7:$M$34</definedName>
    <definedName name="_xlnm.Print_Area" localSheetId="13">'10в'!$E$7:$M$34</definedName>
    <definedName name="_xlnm.Print_Area" localSheetId="15">'10г (УБРАЛИ)'!$E$7:$M$34</definedName>
    <definedName name="_xlnm.Print_Area" localSheetId="14">'10г Створы '!$A$7:$S$99</definedName>
    <definedName name="_xlnm.Print_Area" localSheetId="11">'10ца'!$E$7:$M$40</definedName>
    <definedName name="_xlnm.Print_Area" localSheetId="16">'11'!$A$7:$K$38</definedName>
    <definedName name="_xlnm.Print_Area" localSheetId="17">'11а'!$E$7:$L$35</definedName>
    <definedName name="_xlnm.Print_Area" localSheetId="19">'12'!$E$7:$AW$47</definedName>
    <definedName name="_xlnm.Print_Area" localSheetId="18">'12 П'!$E$7:$AW$47</definedName>
    <definedName name="_xlnm.Print_Area" localSheetId="20">'13'!$E$7:$BA$47</definedName>
    <definedName name="_xlnm.Print_Area" localSheetId="21">'13 П'!$E$7:$BA$47</definedName>
    <definedName name="_xlnm.Print_Area" localSheetId="22">'13а ГТС'!$A$7:$J$98</definedName>
    <definedName name="_xlnm.Print_Area" localSheetId="24">'13б(эко)'!$E$7:$AW$38</definedName>
    <definedName name="_xlnm.Print_Area" localSheetId="23">'13б(эко)П'!$E$7:$AW$38</definedName>
    <definedName name="_xlnm.Print_Area" localSheetId="26">'14'!$E$7:$Z$54</definedName>
    <definedName name="_xlnm.Print_Area" localSheetId="25">'14 П'!$E$7:$Z$54</definedName>
    <definedName name="_xlnm.Print_Area" localSheetId="27">'15'!$E$7:$L$41</definedName>
    <definedName name="_xlnm.Print_Area" localSheetId="28">'16'!$E$8:$AB$41</definedName>
    <definedName name="_xlnm.Print_Area" localSheetId="29">'16а'!$D$8:$AV$39</definedName>
    <definedName name="_xlnm.Print_Area" localSheetId="0">'8'!$E$7:$AB$44</definedName>
    <definedName name="_xlnm.Print_Area" localSheetId="1">'8а'!$E$7:$AB$44</definedName>
    <definedName name="_xlnm.Print_Area" localSheetId="2">'9'!$E$7:$Z$53</definedName>
    <definedName name="_xlnm.Print_Area" localSheetId="4">'9а (гтс)'!$E$7:$AA$45</definedName>
    <definedName name="_xlnm.Print_Area" localSheetId="3">'9а (эко)'!$E$7:$Z$36</definedName>
    <definedName name="_xlnm.Print_Area" localSheetId="5">'9б'!$E$7:$Z$39</definedName>
    <definedName name="_xlnm.Print_Area" localSheetId="6">'9в'!$E$7:$Z$38</definedName>
    <definedName name="_xlnm.Print_Area" localSheetId="7">'9г'!$E$7:$U$42</definedName>
    <definedName name="_xlnm.Print_Area" localSheetId="8">'9д'!$E$8:$Z$38</definedName>
  </definedNames>
  <calcPr calcId="125725"/>
</workbook>
</file>

<file path=xl/calcChain.xml><?xml version="1.0" encoding="utf-8"?>
<calcChain xmlns="http://schemas.openxmlformats.org/spreadsheetml/2006/main">
  <c r="F14" i="79"/>
  <c r="AQ10"/>
  <c r="T55"/>
  <c r="S55"/>
  <c r="R55"/>
  <c r="O55"/>
  <c r="N55"/>
  <c r="M55"/>
  <c r="L55"/>
  <c r="J55"/>
  <c r="T53"/>
  <c r="S53"/>
  <c r="R53"/>
  <c r="O53"/>
  <c r="N53"/>
  <c r="M53"/>
  <c r="L53"/>
  <c r="J53"/>
  <c r="T47"/>
  <c r="S47"/>
  <c r="R47"/>
  <c r="O47"/>
  <c r="N47"/>
  <c r="M47"/>
  <c r="L47"/>
  <c r="J47"/>
  <c r="T41"/>
  <c r="S41"/>
  <c r="R41"/>
  <c r="O41"/>
  <c r="N41"/>
  <c r="M41"/>
  <c r="L41"/>
  <c r="J41"/>
  <c r="T35"/>
  <c r="S35"/>
  <c r="R35"/>
  <c r="O35"/>
  <c r="N35"/>
  <c r="M35"/>
  <c r="L35"/>
  <c r="J35"/>
  <c r="T29"/>
  <c r="S29"/>
  <c r="R29"/>
  <c r="O29"/>
  <c r="N29"/>
  <c r="M29"/>
  <c r="L29"/>
  <c r="J29"/>
  <c r="T20"/>
  <c r="S20"/>
  <c r="R20"/>
  <c r="F13"/>
  <c r="F12"/>
  <c r="AV11" i="57"/>
  <c r="E15"/>
  <c r="F15" i="67"/>
  <c r="AB11"/>
  <c r="E15" i="19"/>
  <c r="L11"/>
  <c r="F15" i="27"/>
  <c r="Z11"/>
  <c r="F15" i="78"/>
  <c r="Z11"/>
  <c r="E14" i="58"/>
  <c r="AW10"/>
  <c r="E14" i="77"/>
  <c r="AW10"/>
  <c r="F7" i="43"/>
  <c r="BA10" i="76"/>
  <c r="F14"/>
  <c r="BA10" i="26"/>
  <c r="F14"/>
  <c r="AW10" i="24"/>
  <c r="F14"/>
  <c r="F14" i="75"/>
  <c r="AW10"/>
  <c r="E15" i="68"/>
  <c r="K11"/>
  <c r="A14" i="73"/>
  <c r="K10"/>
  <c r="P7" i="44"/>
  <c r="E15" i="69"/>
  <c r="L11"/>
  <c r="E15" i="48"/>
  <c r="L11"/>
  <c r="E15" i="72"/>
  <c r="L11"/>
  <c r="E15" i="63"/>
  <c r="L11"/>
  <c r="E15" i="18"/>
  <c r="L11"/>
  <c r="F15" i="65"/>
  <c r="Z11"/>
  <c r="U11" i="64"/>
  <c r="E15"/>
  <c r="F15" i="46"/>
  <c r="Z11"/>
  <c r="F15" i="17"/>
  <c r="Z11"/>
  <c r="F15" i="70"/>
  <c r="AA11"/>
  <c r="F15" i="45"/>
  <c r="Z11"/>
  <c r="F15" i="1"/>
  <c r="Z11"/>
  <c r="F15" i="5"/>
  <c r="F15" i="66"/>
  <c r="AB11" i="5"/>
  <c r="AB11" i="66"/>
  <c r="F13"/>
  <c r="T47" i="78"/>
  <c r="S47"/>
  <c r="R47"/>
  <c r="Q47"/>
  <c r="P47"/>
  <c r="O47"/>
  <c r="N47"/>
  <c r="M47"/>
  <c r="L47"/>
  <c r="K47"/>
  <c r="J47"/>
  <c r="T45"/>
  <c r="S45"/>
  <c r="R45"/>
  <c r="Q45"/>
  <c r="P45"/>
  <c r="O45"/>
  <c r="N45"/>
  <c r="M45"/>
  <c r="L45"/>
  <c r="K45"/>
  <c r="J45"/>
  <c r="T37"/>
  <c r="S37"/>
  <c r="R37"/>
  <c r="Q37"/>
  <c r="P37"/>
  <c r="O37"/>
  <c r="N37"/>
  <c r="M37"/>
  <c r="L37"/>
  <c r="K37"/>
  <c r="J37"/>
  <c r="T30"/>
  <c r="S30"/>
  <c r="R30"/>
  <c r="Q30"/>
  <c r="P30"/>
  <c r="O30"/>
  <c r="N30"/>
  <c r="M30"/>
  <c r="L30"/>
  <c r="K30"/>
  <c r="J30"/>
  <c r="T19"/>
  <c r="S19"/>
  <c r="R19"/>
  <c r="Q19"/>
  <c r="P19"/>
  <c r="O19"/>
  <c r="N19"/>
  <c r="F14"/>
  <c r="F13"/>
  <c r="S33" i="77"/>
  <c r="R33"/>
  <c r="Q33"/>
  <c r="P33"/>
  <c r="O33"/>
  <c r="N33"/>
  <c r="M33"/>
  <c r="L33"/>
  <c r="K33"/>
  <c r="Q20"/>
  <c r="E13"/>
  <c r="E12"/>
  <c r="T42" i="76"/>
  <c r="S42"/>
  <c r="R42"/>
  <c r="Q42"/>
  <c r="P42"/>
  <c r="O42"/>
  <c r="N42"/>
  <c r="M42"/>
  <c r="L42"/>
  <c r="K42"/>
  <c r="W20"/>
  <c r="V20"/>
  <c r="U20"/>
  <c r="T20"/>
  <c r="F13"/>
  <c r="F12"/>
  <c r="T40" i="75"/>
  <c r="S40"/>
  <c r="R40"/>
  <c r="O40"/>
  <c r="N40"/>
  <c r="M40"/>
  <c r="L40"/>
  <c r="J40"/>
  <c r="T38"/>
  <c r="S38"/>
  <c r="R38"/>
  <c r="O38"/>
  <c r="N38"/>
  <c r="M38"/>
  <c r="L38"/>
  <c r="J38"/>
  <c r="T29"/>
  <c r="S29"/>
  <c r="R29"/>
  <c r="O29"/>
  <c r="N29"/>
  <c r="M29"/>
  <c r="L29"/>
  <c r="J29"/>
  <c r="T20"/>
  <c r="S20"/>
  <c r="R20"/>
  <c r="F13"/>
  <c r="F12"/>
  <c r="E13" i="58"/>
  <c r="F13" i="26"/>
  <c r="F13" i="24"/>
  <c r="E14" i="69"/>
  <c r="F14" i="57" l="1"/>
  <c r="F14" i="67"/>
  <c r="E14" i="19"/>
  <c r="F14" i="27"/>
  <c r="E14" i="68"/>
  <c r="A13" i="73"/>
  <c r="E14" i="48"/>
  <c r="E14" i="63"/>
  <c r="E14" i="18"/>
  <c r="E13"/>
  <c r="F14" i="65"/>
  <c r="E14" i="64"/>
  <c r="F14" i="46"/>
  <c r="F14" i="17"/>
  <c r="F14" i="70"/>
  <c r="F14" i="45"/>
  <c r="F14" i="1"/>
  <c r="F14" i="5"/>
  <c r="F14" i="66"/>
  <c r="D19" i="73"/>
  <c r="F19"/>
  <c r="H19"/>
  <c r="K34" i="72" l="1"/>
  <c r="J34"/>
  <c r="I34"/>
  <c r="H34"/>
  <c r="G34"/>
  <c r="F34"/>
  <c r="L19"/>
  <c r="K19"/>
  <c r="J19"/>
  <c r="I19"/>
  <c r="E14"/>
  <c r="E13"/>
  <c r="E13" i="65"/>
  <c r="E13" i="64"/>
  <c r="O19" i="70"/>
  <c r="P19"/>
  <c r="Q19"/>
  <c r="R19"/>
  <c r="S19"/>
  <c r="T19"/>
  <c r="U19"/>
  <c r="J37"/>
  <c r="L37"/>
  <c r="M37"/>
  <c r="N37"/>
  <c r="O37"/>
  <c r="P37"/>
  <c r="Q37"/>
  <c r="R37"/>
  <c r="S37"/>
  <c r="T37"/>
  <c r="U37"/>
  <c r="E13" i="69"/>
  <c r="K29"/>
  <c r="J29"/>
  <c r="I29"/>
  <c r="H29"/>
  <c r="G29"/>
  <c r="F29"/>
  <c r="L19"/>
  <c r="K19"/>
  <c r="J19"/>
  <c r="I19"/>
  <c r="F13" i="1"/>
  <c r="I19" i="68"/>
  <c r="J19"/>
  <c r="K19"/>
  <c r="H21"/>
  <c r="H22"/>
  <c r="H23"/>
  <c r="H24"/>
  <c r="H25"/>
  <c r="H26"/>
  <c r="H27"/>
  <c r="H28"/>
  <c r="I29"/>
  <c r="J29"/>
  <c r="K29"/>
  <c r="L29"/>
  <c r="S99" i="44"/>
  <c r="R99"/>
  <c r="P99"/>
  <c r="O99"/>
  <c r="N99"/>
  <c r="L99"/>
  <c r="K99"/>
  <c r="J99"/>
  <c r="H99"/>
  <c r="G99"/>
  <c r="F99"/>
  <c r="D99"/>
  <c r="I98" i="43"/>
  <c r="H98"/>
  <c r="G98"/>
  <c r="F98"/>
  <c r="E98"/>
  <c r="D98"/>
  <c r="F13" i="67"/>
  <c r="Q19"/>
  <c r="R19"/>
  <c r="S19"/>
  <c r="T19"/>
  <c r="U19"/>
  <c r="V19"/>
  <c r="W19"/>
  <c r="N35"/>
  <c r="Q35"/>
  <c r="S35"/>
  <c r="T35"/>
  <c r="U35"/>
  <c r="V35"/>
  <c r="W35"/>
  <c r="Q19" i="66"/>
  <c r="R19"/>
  <c r="S19"/>
  <c r="T19"/>
  <c r="U19"/>
  <c r="V19"/>
  <c r="W19"/>
  <c r="K28"/>
  <c r="L28"/>
  <c r="M28"/>
  <c r="N28"/>
  <c r="Q28"/>
  <c r="R28"/>
  <c r="S28"/>
  <c r="T28"/>
  <c r="U28"/>
  <c r="V28"/>
  <c r="W28"/>
  <c r="K35"/>
  <c r="L35"/>
  <c r="M35"/>
  <c r="N35"/>
  <c r="Q35"/>
  <c r="R35"/>
  <c r="S35"/>
  <c r="T35"/>
  <c r="U35"/>
  <c r="V35"/>
  <c r="W35"/>
  <c r="K37"/>
  <c r="L37"/>
  <c r="M37"/>
  <c r="N37"/>
  <c r="Q37"/>
  <c r="R37"/>
  <c r="S37"/>
  <c r="T37"/>
  <c r="U37"/>
  <c r="V37"/>
  <c r="W37"/>
  <c r="K28" i="18"/>
  <c r="J28"/>
  <c r="I28"/>
  <c r="H28"/>
  <c r="G28"/>
  <c r="F28"/>
  <c r="L19"/>
  <c r="K19"/>
  <c r="J19"/>
  <c r="I19"/>
  <c r="K34" i="63"/>
  <c r="J34"/>
  <c r="I34"/>
  <c r="H34"/>
  <c r="G34"/>
  <c r="F34"/>
  <c r="L19"/>
  <c r="K19"/>
  <c r="J19"/>
  <c r="I19"/>
  <c r="E13"/>
  <c r="K29" i="48"/>
  <c r="J29"/>
  <c r="I29"/>
  <c r="H29"/>
  <c r="G29"/>
  <c r="F29"/>
  <c r="L19"/>
  <c r="K19"/>
  <c r="J19"/>
  <c r="I19"/>
  <c r="E13"/>
  <c r="K29" i="62"/>
  <c r="J29"/>
  <c r="I29"/>
  <c r="H29"/>
  <c r="G29"/>
  <c r="F29"/>
  <c r="L19"/>
  <c r="K19"/>
  <c r="J19"/>
  <c r="I19"/>
  <c r="E15"/>
  <c r="E14"/>
  <c r="E13"/>
  <c r="L11"/>
  <c r="K28" i="19"/>
  <c r="J28"/>
  <c r="I28"/>
  <c r="H28"/>
  <c r="G28"/>
  <c r="F28"/>
  <c r="L19"/>
  <c r="K19"/>
  <c r="J19"/>
  <c r="I19"/>
  <c r="E13"/>
  <c r="W20" i="26"/>
  <c r="V20"/>
  <c r="U20"/>
  <c r="T20"/>
  <c r="O19" i="65"/>
  <c r="P19"/>
  <c r="Q19"/>
  <c r="R19"/>
  <c r="S19"/>
  <c r="T19"/>
  <c r="U19"/>
  <c r="J30"/>
  <c r="L30"/>
  <c r="M30"/>
  <c r="N30"/>
  <c r="O30"/>
  <c r="P30"/>
  <c r="Q30"/>
  <c r="R30"/>
  <c r="S30"/>
  <c r="T30"/>
  <c r="U30"/>
  <c r="O19" i="64"/>
  <c r="P19"/>
  <c r="Q19"/>
  <c r="R19"/>
  <c r="S19"/>
  <c r="T19"/>
  <c r="U19"/>
  <c r="J35"/>
  <c r="L35"/>
  <c r="M35"/>
  <c r="N35"/>
  <c r="O35"/>
  <c r="P35"/>
  <c r="Q35"/>
  <c r="R35"/>
  <c r="S35"/>
  <c r="T35"/>
  <c r="U35"/>
  <c r="F13" i="57"/>
  <c r="N33"/>
  <c r="F13" i="27"/>
  <c r="N19"/>
  <c r="O19"/>
  <c r="P19"/>
  <c r="Q19"/>
  <c r="R19"/>
  <c r="S19"/>
  <c r="T19"/>
  <c r="J30"/>
  <c r="K30"/>
  <c r="L30"/>
  <c r="M30"/>
  <c r="N30"/>
  <c r="O30"/>
  <c r="P30"/>
  <c r="Q30"/>
  <c r="R30"/>
  <c r="S30"/>
  <c r="T30"/>
  <c r="J37"/>
  <c r="K37"/>
  <c r="L37"/>
  <c r="M37"/>
  <c r="N37"/>
  <c r="O37"/>
  <c r="P37"/>
  <c r="Q37"/>
  <c r="R37"/>
  <c r="S37"/>
  <c r="T37"/>
  <c r="J45"/>
  <c r="K45"/>
  <c r="L45"/>
  <c r="M45"/>
  <c r="N45"/>
  <c r="O45"/>
  <c r="P45"/>
  <c r="Q45"/>
  <c r="R45"/>
  <c r="S45"/>
  <c r="T45"/>
  <c r="J47"/>
  <c r="K47"/>
  <c r="L47"/>
  <c r="M47"/>
  <c r="N47"/>
  <c r="O47"/>
  <c r="P47"/>
  <c r="Q47"/>
  <c r="R47"/>
  <c r="S47"/>
  <c r="T47"/>
  <c r="E12" i="58"/>
  <c r="Q20"/>
  <c r="K33"/>
  <c r="L33"/>
  <c r="M33"/>
  <c r="N33"/>
  <c r="O33"/>
  <c r="P33"/>
  <c r="Q33"/>
  <c r="R33"/>
  <c r="S33"/>
  <c r="F12" i="26"/>
  <c r="K42"/>
  <c r="L42"/>
  <c r="M42"/>
  <c r="N42"/>
  <c r="O42"/>
  <c r="P42"/>
  <c r="Q42"/>
  <c r="R42"/>
  <c r="S42"/>
  <c r="T42"/>
  <c r="F12" i="24"/>
  <c r="R20"/>
  <c r="S20"/>
  <c r="T20"/>
  <c r="J29"/>
  <c r="L29"/>
  <c r="M29"/>
  <c r="N29"/>
  <c r="O29"/>
  <c r="R29"/>
  <c r="S29"/>
  <c r="T29"/>
  <c r="J38"/>
  <c r="L38"/>
  <c r="M38"/>
  <c r="N38"/>
  <c r="O38"/>
  <c r="R38"/>
  <c r="S38"/>
  <c r="T38"/>
  <c r="J40"/>
  <c r="L40"/>
  <c r="M40"/>
  <c r="N40"/>
  <c r="O40"/>
  <c r="R40"/>
  <c r="S40"/>
  <c r="T40"/>
  <c r="D11" i="44"/>
  <c r="H11"/>
  <c r="L11"/>
  <c r="P11"/>
  <c r="F13" i="46"/>
  <c r="N19"/>
  <c r="O19"/>
  <c r="P19"/>
  <c r="Q19"/>
  <c r="R19"/>
  <c r="S19"/>
  <c r="T19"/>
  <c r="J26"/>
  <c r="K26"/>
  <c r="L26"/>
  <c r="M26"/>
  <c r="N26"/>
  <c r="O26"/>
  <c r="P26"/>
  <c r="Q26"/>
  <c r="R26"/>
  <c r="S26"/>
  <c r="T26"/>
  <c r="J29"/>
  <c r="K29"/>
  <c r="L29"/>
  <c r="M29"/>
  <c r="N29"/>
  <c r="O29"/>
  <c r="P29"/>
  <c r="Q29"/>
  <c r="R29"/>
  <c r="S29"/>
  <c r="T29"/>
  <c r="F13" i="17"/>
  <c r="N19"/>
  <c r="O19"/>
  <c r="P19"/>
  <c r="Q19"/>
  <c r="R19"/>
  <c r="S19"/>
  <c r="T19"/>
  <c r="J28"/>
  <c r="K28"/>
  <c r="L28"/>
  <c r="M28"/>
  <c r="N28"/>
  <c r="O28"/>
  <c r="P28"/>
  <c r="Q28"/>
  <c r="R28"/>
  <c r="S28"/>
  <c r="T28"/>
  <c r="J30"/>
  <c r="K30"/>
  <c r="L30"/>
  <c r="M30"/>
  <c r="N30"/>
  <c r="O30"/>
  <c r="P30"/>
  <c r="Q30"/>
  <c r="R30"/>
  <c r="S30"/>
  <c r="T30"/>
  <c r="N19" i="45"/>
  <c r="O19"/>
  <c r="P19"/>
  <c r="Q19"/>
  <c r="R19"/>
  <c r="S19"/>
  <c r="T19"/>
  <c r="J28"/>
  <c r="K28"/>
  <c r="L28"/>
  <c r="M28"/>
  <c r="N28"/>
  <c r="O28"/>
  <c r="P28"/>
  <c r="Q28"/>
  <c r="R28"/>
  <c r="S28"/>
  <c r="T28"/>
  <c r="N19" i="1"/>
  <c r="O19"/>
  <c r="P19"/>
  <c r="Q19"/>
  <c r="R19"/>
  <c r="S19"/>
  <c r="T19"/>
  <c r="J43"/>
  <c r="K43"/>
  <c r="L43"/>
  <c r="M43"/>
  <c r="N43"/>
  <c r="O43"/>
  <c r="P43"/>
  <c r="Q43"/>
  <c r="R43"/>
  <c r="S43"/>
  <c r="T43"/>
  <c r="J45"/>
  <c r="K45"/>
  <c r="L45"/>
  <c r="M45"/>
  <c r="N45"/>
  <c r="O45"/>
  <c r="P45"/>
  <c r="Q45"/>
  <c r="R45"/>
  <c r="S45"/>
  <c r="T45"/>
  <c r="F13" i="5"/>
  <c r="Q19"/>
  <c r="R19"/>
  <c r="S19"/>
  <c r="T19"/>
  <c r="U19"/>
  <c r="V19"/>
  <c r="W19"/>
  <c r="K28"/>
  <c r="L28"/>
  <c r="M28"/>
  <c r="N28"/>
  <c r="Q28"/>
  <c r="R28"/>
  <c r="S28"/>
  <c r="T28"/>
  <c r="U28"/>
  <c r="V28"/>
  <c r="W28"/>
  <c r="K35"/>
  <c r="L35"/>
  <c r="M35"/>
  <c r="N35"/>
  <c r="Q35"/>
  <c r="R35"/>
  <c r="S35"/>
  <c r="T35"/>
  <c r="U35"/>
  <c r="V35"/>
  <c r="W35"/>
  <c r="K37"/>
  <c r="L37"/>
  <c r="M37"/>
  <c r="N37"/>
  <c r="Q37"/>
  <c r="R37"/>
  <c r="S37"/>
  <c r="T37"/>
  <c r="U37"/>
  <c r="V37"/>
  <c r="W37"/>
  <c r="H29" i="68"/>
</calcChain>
</file>

<file path=xl/sharedStrings.xml><?xml version="1.0" encoding="utf-8"?>
<sst xmlns="http://schemas.openxmlformats.org/spreadsheetml/2006/main" count="2253" uniqueCount="351">
  <si>
    <t>Год окончания работ</t>
  </si>
  <si>
    <t>Стоимость работы (всего)</t>
  </si>
  <si>
    <t>92</t>
  </si>
  <si>
    <t>Год завершения мероприятия</t>
  </si>
  <si>
    <t>Стоимость мероприятия в ценах 2001 года</t>
  </si>
  <si>
    <t>Стоимость мероприятия в текущих ценах</t>
  </si>
  <si>
    <t>Стоимость объекта в ценах 2001 года</t>
  </si>
  <si>
    <t>Стоимость объекта в текущих ценах</t>
  </si>
  <si>
    <t>РЗ</t>
  </si>
  <si>
    <t>ПР</t>
  </si>
  <si>
    <t>количество ГТС муниципальной собственности (шт.)</t>
  </si>
  <si>
    <t>количество бесхозяйных ГТС (шт.)</t>
  </si>
  <si>
    <t>количество ГТС муниципальной собственности, имеющих неудовлетворительный+опасный уровень безопасности (шт.)</t>
  </si>
  <si>
    <t>количество бесхозяйных ГТС, имеющих неудовлетворительный+опасный уровень безопасности (шт.)</t>
  </si>
  <si>
    <t>Вид собственности, балансовая принадлежность</t>
  </si>
  <si>
    <t>Наименование Государственного заказчика (заказчика-застройщика)</t>
  </si>
  <si>
    <t>Наименование Заказчика-застройщика</t>
  </si>
  <si>
    <t>ЦСР</t>
  </si>
  <si>
    <t>ВР</t>
  </si>
  <si>
    <t>04</t>
  </si>
  <si>
    <t>06</t>
  </si>
  <si>
    <t>ТФГ</t>
  </si>
  <si>
    <t>Код объекта</t>
  </si>
  <si>
    <t>Код строки</t>
  </si>
  <si>
    <t>Мощность</t>
  </si>
  <si>
    <t>Ед. изм.</t>
  </si>
  <si>
    <t>ВЦП</t>
  </si>
  <si>
    <t>ВЦП_1</t>
  </si>
  <si>
    <t>БВУ</t>
  </si>
  <si>
    <t>наименование организации</t>
  </si>
  <si>
    <t>01.00</t>
  </si>
  <si>
    <t>02.00</t>
  </si>
  <si>
    <t>03.00</t>
  </si>
  <si>
    <t>04.00</t>
  </si>
  <si>
    <t>05.00</t>
  </si>
  <si>
    <t>06.00</t>
  </si>
  <si>
    <t>07.00</t>
  </si>
  <si>
    <t>08.00</t>
  </si>
  <si>
    <t>09.00</t>
  </si>
  <si>
    <t>10.00</t>
  </si>
  <si>
    <t>11.00</t>
  </si>
  <si>
    <t>12.00</t>
  </si>
  <si>
    <t>13.00</t>
  </si>
  <si>
    <t>14.00</t>
  </si>
  <si>
    <t>17.00</t>
  </si>
  <si>
    <t>Приложение №8</t>
  </si>
  <si>
    <t>к Регламенту формирования бюджетных проектировок</t>
  </si>
  <si>
    <t>ОБЪЕКТ</t>
  </si>
  <si>
    <t>ВЦП_2</t>
  </si>
  <si>
    <t>ВЦП_3</t>
  </si>
  <si>
    <t>ИТОГ</t>
  </si>
  <si>
    <t>*</t>
  </si>
  <si>
    <t>Федерального агентства водных ресурсов</t>
  </si>
  <si>
    <t>ВЦП_4</t>
  </si>
  <si>
    <t>226</t>
  </si>
  <si>
    <t>Приложение №9</t>
  </si>
  <si>
    <t>Приложение №10</t>
  </si>
  <si>
    <t>11</t>
  </si>
  <si>
    <t>Приложение №12</t>
  </si>
  <si>
    <t>Зона деятель-
ности БВУ</t>
  </si>
  <si>
    <t>Приложение №14</t>
  </si>
  <si>
    <t>Приложение №15</t>
  </si>
  <si>
    <t>251</t>
  </si>
  <si>
    <t>Приложение №16</t>
  </si>
  <si>
    <t>Руководитель:</t>
  </si>
  <si>
    <t>Главный бухгалтер:</t>
  </si>
  <si>
    <t>Зона деятельности БВУ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</si>
  <si>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</si>
  <si>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</si>
  <si>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</si>
  <si>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</si>
  <si>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</si>
  <si>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</si>
  <si>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</si>
  <si>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</si>
  <si>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</si>
  <si>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</si>
  <si>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</si>
  <si>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</si>
  <si>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Москва</t>
  </si>
  <si>
    <t>Республика Карелия</t>
  </si>
  <si>
    <t>Республика Коми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</si>
  <si>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</si>
  <si>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</si>
  <si>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</si>
  <si>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</si>
  <si>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</si>
  <si>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Санкт-Петербург</t>
  </si>
  <si>
    <t>Ненецкий автономный округ</t>
  </si>
  <si>
    <t>Республика Адыгея</t>
  </si>
  <si>
    <t>Республика Дагестан</t>
  </si>
  <si>
    <t>Республика Ингушетия</t>
  </si>
  <si>
    <t>Кабардино-Балкарская Республика</t>
  </si>
  <si>
    <t>КОСГУ*</t>
  </si>
  <si>
    <t>Республика Калмыкия</t>
  </si>
  <si>
    <t>Карачаево-Черкесская Республика</t>
  </si>
  <si>
    <t>Республика Северная Осетия - Алания</t>
  </si>
  <si>
    <t>Чеченская Республика</t>
  </si>
  <si>
    <t>Ставропольский край</t>
  </si>
  <si>
    <t>Волгоградская область</t>
  </si>
  <si>
    <t>Ростовская область</t>
  </si>
  <si>
    <t>Республика Башкортостан</t>
  </si>
  <si>
    <t>Республика Марий-Эл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</si>
  <si>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</si>
  <si>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</si>
  <si>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</si>
  <si>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</si>
  <si>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</si>
  <si>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</si>
  <si>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</si>
  <si>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</si>
  <si>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</si>
  <si>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</si>
  <si>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</si>
  <si>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Курганская область</t>
  </si>
  <si>
    <t>Свердловская область</t>
  </si>
  <si>
    <t>Тюменская область</t>
  </si>
  <si>
    <t>Челябинская область</t>
  </si>
  <si>
    <t>Ханты-Мансийский автономный округ</t>
  </si>
  <si>
    <t>Ямало-Ненецкий автономный округ</t>
  </si>
  <si>
    <t>Республика Алтай</t>
  </si>
  <si>
    <t>Республика Бурятия</t>
  </si>
  <si>
    <t>Республика Тыва</t>
  </si>
  <si>
    <t>Республика Хакасия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</si>
  <si>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</si>
  <si>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</si>
  <si>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</si>
  <si>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</si>
  <si>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</si>
  <si>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Республика Саха (Якутия)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</si>
  <si>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</si>
  <si>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</si>
  <si>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</si>
  <si>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</si>
  <si>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>Пермский край</t>
  </si>
  <si>
    <t>Код Субъекта РФ</t>
  </si>
  <si>
    <t>Итого по перечню</t>
  </si>
  <si>
    <t>Приложение №9а</t>
  </si>
  <si>
    <t>Наименование мероприятия (объекта)</t>
  </si>
  <si>
    <t>Приложение №13</t>
  </si>
  <si>
    <t>Итого по полномочию</t>
  </si>
  <si>
    <t>Предоставление водных объектов или их частей, находящихся в федеральной собственности и расположенных на территории субъекта Российской Федерации, в пользование на основании договоров водопользования, а так же решений о предоставлении водных объектов в пользование</t>
  </si>
  <si>
    <t>Осуществление мер по охране водных объектов или их частей, находящихся в федеральной собственности и расположенных на территории субъекта Российской Федерации</t>
  </si>
  <si>
    <t>Осуществление мер по предотвращению негативного воздействия вод и ликвидации его последствий в отношении водных объектов, находящихся в федеральной собственности и полностью расположенных на территории субъекта Российской Федерации</t>
  </si>
  <si>
    <t>Наименование Государственного заказчика</t>
  </si>
  <si>
    <t>Показатель</t>
  </si>
  <si>
    <t>Год ввода в действие</t>
  </si>
  <si>
    <t>Стоимость стройки в текущих ценах</t>
  </si>
  <si>
    <t>Стоимость стройки в ценах 2001 года</t>
  </si>
  <si>
    <t>Код показателя цели целевой программы</t>
  </si>
  <si>
    <t>Код ОКВЭД</t>
  </si>
  <si>
    <t>91</t>
  </si>
  <si>
    <t>Забайкальский край</t>
  </si>
  <si>
    <t>Камчатский край</t>
  </si>
  <si>
    <t>Наименование Субъекта РФ</t>
  </si>
  <si>
    <t>в том числе</t>
  </si>
  <si>
    <t>Псковская область</t>
  </si>
  <si>
    <t xml:space="preserve"> - </t>
  </si>
  <si>
    <t xml:space="preserve">  - </t>
  </si>
  <si>
    <t>Всего по БВУ</t>
  </si>
  <si>
    <t>количество ГТС собственности субъектов РФ (шт.)</t>
  </si>
  <si>
    <t>количество ГТС собственности субъектов РФ, имеющих неудовлетворительный+опасный уровень безопасности (шт.)</t>
  </si>
  <si>
    <t>Год начала работ</t>
  </si>
  <si>
    <t>612</t>
  </si>
  <si>
    <t>"Субсидии бюджетным учреждениям на иные цели"</t>
  </si>
  <si>
    <t>Приложение №9б</t>
  </si>
  <si>
    <t>244</t>
  </si>
  <si>
    <t>Приложение №9в</t>
  </si>
  <si>
    <t>Приложение №10а</t>
  </si>
  <si>
    <t>Приложение №10б</t>
  </si>
  <si>
    <t>241</t>
  </si>
  <si>
    <t>"Научно-исследовательские и опытно-конструкторские работы"</t>
  </si>
  <si>
    <t>"Субсидии на софинансирование объектов капитального строительства государственной (муниципальной) собственности"</t>
  </si>
  <si>
    <t>522</t>
  </si>
  <si>
    <t>530</t>
  </si>
  <si>
    <t>"Субвенции"</t>
  </si>
  <si>
    <t>Плановые показатели развития сети мониторинга водных объектов</t>
  </si>
  <si>
    <t>Задача: "Обеспечение потребностей населения и объектов экономики в водных ресурсах"</t>
  </si>
  <si>
    <t>Итого по задаче</t>
  </si>
  <si>
    <t>Задача: "Предупреждение и снижение ущербов от наводнений и другого вредного воздействия вод"</t>
  </si>
  <si>
    <t>Задача: "Обеспечение полномочий субъектов Российской Федерации в области водных отношений"</t>
  </si>
  <si>
    <t>Предотвращаемый ущерб</t>
  </si>
  <si>
    <t>Материальный (тыс. руб.)</t>
  </si>
  <si>
    <t>Количество населенных пунктов (шт.)</t>
  </si>
  <si>
    <t>Используемая методика расчета</t>
  </si>
  <si>
    <t>для мероприятий по задаче "Предупреждение и снижение ущербов от наводнений и другого вредного воздействия вод" - количество жителей, защищенных в результате строительства сооружений инженерной защиты и берегозащитных сооружений</t>
  </si>
  <si>
    <t xml:space="preserve">* - для мероприятий по задаче "Обеспечение потребностей населения и объектов экономики в водных ресурсах" - количество жителей, обеспеченных водными ресурсами в результате строительства объектов водообеспечения; </t>
  </si>
  <si>
    <t xml:space="preserve">для мероприятий по задаче "Безопасность водохозяйственных систем и гидротехнических сооружений" - количество жителей, защищенных в результате приведения ГТС в безопасное состояние; </t>
  </si>
  <si>
    <t>для мероприятий по задаче "Предупреждение и снижение ущербов от наводнений и другого вредного воздействия вод" - количество жителей, защищенных в результате проведения противопаводковых мероприятий</t>
  </si>
  <si>
    <t>* - количество жителей, защищенных в результате приведения ГТС в безопасное состояние</t>
  </si>
  <si>
    <t>* - для мероприятий по задаче "Обеспечение потребностей населения и объектов экономики в водных ресурсах" - количество жителей, условия жизни которых улучшены с проведением экологической реабилитации</t>
  </si>
  <si>
    <t>для мероприятий по предотвращению негативного воздействия вод - количество жителей, защищенных в результате проведения мероприятия</t>
  </si>
  <si>
    <t>* - для мероприятий охране водных объектов - количество жителей, условия жизни которых улучшены с проведением мероприятия</t>
  </si>
  <si>
    <t>Задача: "Безопасность водохозяйственных систем и гидротехнических сооружений.Водоподпорные сооружения"</t>
  </si>
  <si>
    <t>Задача: "Безопасность водохозяйственных систем и гидротехнических сооружений.Защитные сооружения"</t>
  </si>
  <si>
    <t>тыс. руб.</t>
  </si>
  <si>
    <t>Обоснование необходимости приобретения</t>
  </si>
  <si>
    <t>шт.</t>
  </si>
  <si>
    <t>стоимость</t>
  </si>
  <si>
    <t>Приложение № 11</t>
  </si>
  <si>
    <t>Срок ввода в эксплуатацию и/или разработки ПСД</t>
  </si>
  <si>
    <t>Остаток сметной стоимости на 01.01.13 в ценах 2001 года</t>
  </si>
  <si>
    <t>Остаток сметной стоимости на 01.01.13 в текущих ценах</t>
  </si>
  <si>
    <t>* - количество жителей, условия жизни которых улучшены с проведением мероприятий</t>
  </si>
  <si>
    <t>Выполнено по состоянию на 01.01.2012</t>
  </si>
  <si>
    <t>"Реализация мероприятий Федеральной целевой программы "Развитие водохозяйственного комплекса Российской Федерации в 2012 - 2020 годах"</t>
  </si>
  <si>
    <t>Белгородская oбласть</t>
  </si>
  <si>
    <t>Брянская область</t>
  </si>
  <si>
    <t>Владимирская область</t>
  </si>
  <si>
    <t>Воронежская область</t>
  </si>
  <si>
    <t>Орловская область</t>
  </si>
  <si>
    <t>Архангельская область</t>
  </si>
  <si>
    <t>Астраханская область</t>
  </si>
  <si>
    <t>Алтайский край</t>
  </si>
  <si>
    <t>Красноярский край</t>
  </si>
  <si>
    <t>Приморский край</t>
  </si>
  <si>
    <t>Хабаровский край</t>
  </si>
  <si>
    <t>Амурская область</t>
  </si>
  <si>
    <t>Краснодарский край</t>
  </si>
  <si>
    <t>Белгородская область</t>
  </si>
  <si>
    <t>Приложение №13б</t>
  </si>
  <si>
    <t>Водным биологическим ресурсам, тыс. руб.</t>
  </si>
  <si>
    <t>, утвержденную</t>
  </si>
  <si>
    <t xml:space="preserve">Мониторинг состояния берегов водных объектов 
(указывается протяженность береговой линии, на которой проведен мониторинг), км
</t>
  </si>
  <si>
    <t>Осуществляемый территориальным органом Росводресурсов (по водоемам из перечня, утвержденного распоряжением Правительства РФ от 31.12.2008 № 2054-р)</t>
  </si>
  <si>
    <t>Осуществляемый уполномоченным органом субъекта РФ</t>
  </si>
  <si>
    <t xml:space="preserve">Мониторинг состояния  водоохранных зон
(указывается площадь водоохраной зоны, на которой проведен мониторинг), км2
</t>
  </si>
  <si>
    <t>Количество, шт.</t>
  </si>
  <si>
    <t>226, 290, 310</t>
  </si>
  <si>
    <t>Приложение №16а</t>
  </si>
  <si>
    <t>наименование Государственной программы</t>
  </si>
  <si>
    <t>реквизиты утверждения Государственной программы</t>
  </si>
  <si>
    <t>"Субсидии на мероприятия федеральной целевой программы "Развитие водохозяйственного комплекса Российской Федерации в 2012 - 2020 годах" государственной программы Российской Федерации "Воспроизводство и использование природных ресурсов"</t>
  </si>
  <si>
    <t>"Реализация направления расходов в рамках фед. целевой программы "Развитие водохозяйственного комплекса Российской Федерации в 2012 - 2020 годах" государственной программы РФ "Воспроизводство и использование природных ресурсов"</t>
  </si>
  <si>
    <t>Приложение №10г</t>
  </si>
  <si>
    <t>"Бюджетные инвестиции в объекты капитального строительства государственной (муниципальной) собственности"</t>
  </si>
  <si>
    <t xml:space="preserve">Количество объектов экономики (шт.) </t>
  </si>
  <si>
    <t xml:space="preserve">Количество объектов экономики (шт.) 
 </t>
  </si>
  <si>
    <t>"Реализация направления расходов в рамках подпрограммы "Использование водных ресурсов" государственной программы Российской Федерации "Воспроизводство и использование природных ресурсов"</t>
  </si>
  <si>
    <t>3. Бассейновые советы</t>
  </si>
  <si>
    <t>4. Межправительские соглашения (рабочие группы, комиссии и т.д.)</t>
  </si>
  <si>
    <t>5. Международный день воды</t>
  </si>
  <si>
    <t>6. Конференции, семинары, издания.</t>
  </si>
  <si>
    <t>7. Прочие</t>
  </si>
  <si>
    <t>Стоимость объекта в ценах 2001 года, всего</t>
  </si>
  <si>
    <t>Стоимость объекта в текущих ценах, всего</t>
  </si>
  <si>
    <t>Эффективность руб./руб.</t>
  </si>
  <si>
    <t>Наличие ПСД (Да/Нет)</t>
  </si>
  <si>
    <t>Наличие экспертных заключений (Да/Нет)</t>
  </si>
  <si>
    <t>Наличие положительного заключения БВУ (Да/Нет)</t>
  </si>
  <si>
    <t>464</t>
  </si>
  <si>
    <t>Республика Крым</t>
  </si>
  <si>
    <t>город Севастополь</t>
  </si>
  <si>
    <t>Приложение №8а</t>
  </si>
  <si>
    <t>Приложение №9г</t>
  </si>
  <si>
    <t>Приложение №9д</t>
  </si>
  <si>
    <t>Обоснование необходимости проведения капитального ремонта ГТС, находящихся в собственности субъекта Российской Федерации, муниципальной собственности, капитального ремонта и ликвидации бесхозяйных ГТС</t>
  </si>
  <si>
    <t>97</t>
  </si>
  <si>
    <t>98</t>
  </si>
  <si>
    <t>Приложение №11а</t>
  </si>
  <si>
    <t>Наименование мероприятия</t>
  </si>
  <si>
    <t>"Расходы на обеспечение функций государственных органов, в том числе территориальных органов"</t>
  </si>
  <si>
    <t>2015</t>
  </si>
  <si>
    <t>28 6 00 99999</t>
  </si>
  <si>
    <t>28 2 02 00590</t>
  </si>
  <si>
    <t>28 2 04 51280</t>
  </si>
  <si>
    <t>12 6 00 50290</t>
  </si>
  <si>
    <t>СОГЛАСОВАНО</t>
  </si>
  <si>
    <t xml:space="preserve">                                                                      подпись                                                                ФИО</t>
  </si>
  <si>
    <t xml:space="preserve">                                                М.П.</t>
  </si>
  <si>
    <t>Руководитель БВУ: _________________  /_______________________________</t>
  </si>
  <si>
    <t>"Увеличение стоимости акций и иных форм участия в капитале"</t>
  </si>
  <si>
    <t>"Безвозмездные перечисления государственным и муниципальным организациям"</t>
  </si>
  <si>
    <t>"Перечисления другим бюджетам бюджетной системы Российской Федерации"</t>
  </si>
  <si>
    <t>СОГЛАСОВАНО &lt;*&gt;</t>
  </si>
  <si>
    <t xml:space="preserve">                                                                       подпись                                                                ФИО</t>
  </si>
  <si>
    <t>&lt;*&gt; По мероприятиям подведомственных организаций Росводресурсов</t>
  </si>
  <si>
    <t>28 2 06 54140</t>
  </si>
  <si>
    <t>Приложение №10в</t>
  </si>
  <si>
    <t>Директор</t>
  </si>
  <si>
    <t>Руководитель БВУ в зоне деятельности которого осуществляет свои функции ФГУ</t>
  </si>
  <si>
    <t>Наименование показателя</t>
  </si>
  <si>
    <t>28 2 02 90019</t>
  </si>
  <si>
    <t>242</t>
  </si>
  <si>
    <t>"Закупка товаров, работ и услуг в сфере информационных, коммуникационных технологий"</t>
  </si>
  <si>
    <t>Приложение №10ца</t>
  </si>
  <si>
    <t>28 2 02 90059</t>
  </si>
  <si>
    <t>12 6 00 99998</t>
  </si>
  <si>
    <t>Функция: Капитальный ремонт недвижимого и особо ценного движимого имущества</t>
  </si>
  <si>
    <t>Наименование основных средств</t>
  </si>
  <si>
    <t>Наличие аналогичных  на балансе учреждения основных средств</t>
  </si>
  <si>
    <t>Класс сооружения</t>
  </si>
  <si>
    <t>Реквизиты заключений госэкспертизы и норм.актов об утвержд.ПСД</t>
  </si>
  <si>
    <t>Реквизиты правоустанавливающих документов на землю</t>
  </si>
  <si>
    <t>Наименование заказчика (застройщика)</t>
  </si>
  <si>
    <t>Класс сооружния</t>
  </si>
  <si>
    <t>Прогноз 2020 года</t>
  </si>
  <si>
    <t>Количество защищаемых жителей, тыс.чел.</t>
  </si>
  <si>
    <t>Ожидаемое выполнение в 2017 г.</t>
  </si>
  <si>
    <t>Заявлено на 2020 год</t>
  </si>
  <si>
    <t>Заявлено на 2019 год</t>
  </si>
  <si>
    <t>Стоимость за единицу</t>
  </si>
  <si>
    <t>523</t>
  </si>
  <si>
    <t>УДАЛИТЬ</t>
  </si>
  <si>
    <t>Задача: "Охрана и восстановление водных объектов"</t>
  </si>
  <si>
    <t>Год начала мероприятия</t>
  </si>
  <si>
    <t>Общая стоимость реализации</t>
  </si>
  <si>
    <t>Расходное обязательство субъекта РФ</t>
  </si>
  <si>
    <t>СПРАВОЧНО</t>
  </si>
  <si>
    <t>ВСЕГО</t>
  </si>
  <si>
    <t>в том числе ФБ</t>
  </si>
  <si>
    <t>местный бюджет</t>
  </si>
  <si>
    <t>Прогноз 2019 года</t>
  </si>
  <si>
    <t>бюджет субъекта РФ</t>
  </si>
  <si>
    <t>"Реализация мероприятий федеральной целевой программы"</t>
  </si>
  <si>
    <t>"Расходы на обеспечение деятельности (оказание услуг) государственных учреждений"</t>
  </si>
  <si>
    <t>"Прочая закупка товаров, работ и услуг"</t>
  </si>
  <si>
    <t>"Расходы на обеспечение функций государственных органов"</t>
  </si>
  <si>
    <t>"Субвенции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отношений"</t>
  </si>
  <si>
    <t>Перечень мероприятий, не связанных с оказанием государственных услуг (выполнения работ), необходимых для обеспечения функционирования учреждений, по ГП 028, Рз 04, ПР 06, ЦС 28 2 02 90059 "Расходы на обеспечение деятельности (оказание услуг) государственных учреждений"</t>
  </si>
  <si>
    <t>"Субсидии на мероприятия федеральной целевой программы "Развитие водохозяйственного комплекса Российской Федерации в 2012 - 2020 годах""</t>
  </si>
  <si>
    <t>"Субвенции на осуществление отдельных полномочий в области водных отношений"</t>
  </si>
  <si>
    <t>"Консолидированные субсидии"</t>
  </si>
  <si>
    <t>"Ликвидация дефицитов водных ресурсов в вододефицитных регионах Российской Федерации и повышение рациональности использования водных ресурсов (строительство новых водохранилищ и реконструкция гидроузлов действующих водохранилищ для создания дополнительных регулирующих мощностей и увеличения водоотдачи в районах, испытывающих дефицит водных ресурсов (в том числе водохранилища сезонного и многолетнего регулирования стока), строительство и реконструкция магистральных каналов и трактов водоподачи), защита от негативного воздействия вод (строительство, реконструкция объектов инженерной защиты и берегоукрепительных сооружений)"</t>
  </si>
  <si>
    <t>Прогноз 2021 года</t>
  </si>
  <si>
    <t>"Субсидии на мероприятия федеральной целевой программы "Развитие водохозяйственного комплекса Российской Федерации в 2012 - 2020 годах"</t>
  </si>
  <si>
    <t>"Субсидии на мероприятия федеральной целевой программы "Охрана озера Байкал и социально-экономическое развитие Байкальской природной территории на 2012 - 2020 годы"</t>
  </si>
  <si>
    <t>Остаток сметной стоимости на 01.01.2018 в ценах 2001 года</t>
  </si>
  <si>
    <t>Остаток сметной стоимости на 01.01.2018 в текущих ценах</t>
  </si>
  <si>
    <t>Приложение №17</t>
  </si>
  <si>
    <t>25</t>
  </si>
  <si>
    <t>% софинансирования расходного обязательства субъекта РФ за счёт средств ФБ</t>
  </si>
  <si>
    <t xml:space="preserve"> "Субсидии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учреждениям»</t>
  </si>
  <si>
    <t>"Обеспечение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бесхозяйных гидротехнических сооружений)"</t>
  </si>
  <si>
    <t>"Восстановление и экологическая реабилитация водных объектов, утративших способность к самоочищению, предотвращение истощения водных объектов, ликвидация их засорения и загрязнения"</t>
  </si>
  <si>
    <t>464, 414</t>
  </si>
  <si>
    <t>"Субсидии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учреждениям", «Бюджетные инвестиции в объекты капитального строительства государственной (муниципальной) собственности»</t>
  </si>
  <si>
    <t>2018</t>
  </si>
  <si>
    <t>28 6 99 99998</t>
  </si>
  <si>
    <t xml:space="preserve">Перечень основных средств, необходимых для обеспечения деятельности учреждения, по ГП 028 Рз 04, ПР 06, ЦС 28 6 99 99998 "Реализация мероприятий федеральной целевой программы", </t>
  </si>
  <si>
    <t>Заявлено на 2021 год</t>
  </si>
  <si>
    <t>28 6 П2 50160</t>
  </si>
  <si>
    <t>28 6 99 50160</t>
  </si>
  <si>
    <t>28 2 П2 51280</t>
  </si>
  <si>
    <t>Перечень мероприятий по экологической реабилитации водоемов, входящих в перечень, установленный Распоряжением Правительства РФ от 31.12.2008 № 2054-р., осуществляемых федеральными государственными учреждениями по ГП 028, Рз 04, ПР 06, ЦС 28 6 99 99998 "Реализация мероприятий федеральной целевой программы",</t>
  </si>
  <si>
    <t>Перечень мероприятий по капитальному ремонту подведомственных ГТС, а также недвижимого и особо движимого имущества, осуществляемых федеральными государственными осуществляемых федеральными государственными учреждениями по ГП 028, Рз 04, ПР 06, ЦС 28 6 99 99998 "Реализация мероприятий федеральной целевой программы",</t>
  </si>
  <si>
    <t>Прогноз 2022 года</t>
  </si>
  <si>
    <t xml:space="preserve">1. Государственный мониторинг водных объектов </t>
  </si>
  <si>
    <t xml:space="preserve">2. Закупка гидрометинформации </t>
  </si>
  <si>
    <t>Приложение №13П</t>
  </si>
  <si>
    <t>Приложение №14П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</si>
</sst>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* #,##0_);_(* \(#,##0\);_(* &quot;-&quot;_);_(@_)"/>
  </numFmts>
  <fonts count="3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9"/>
      <name val="Arial Cyr"/>
      <charset val="204"/>
    </font>
    <font>
      <sz val="10"/>
      <name val="Arial Cyr"/>
      <charset val="204"/>
    </font>
    <font>
      <sz val="10"/>
      <color indexed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Arial Cyr"/>
      <charset val="204"/>
    </font>
    <font>
      <sz val="9"/>
      <color rgb="FFC00000"/>
      <name val="Arial Cyr"/>
      <charset val="204"/>
    </font>
    <font>
      <b/>
      <sz val="12"/>
      <color theme="1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5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21" fillId="3" borderId="0" applyNumberFormat="0" applyBorder="0" applyAlignment="0" applyProtection="0"/>
    <xf numFmtId="0" fontId="13" fillId="20" borderId="1" applyNumberFormat="0" applyAlignment="0" applyProtection="0"/>
    <xf numFmtId="0" fontId="18" fillId="21" borderId="2" applyNumberFormat="0" applyAlignment="0" applyProtection="0"/>
    <xf numFmtId="0" fontId="22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1" fillId="7" borderId="1" applyNumberFormat="0" applyAlignment="0" applyProtection="0"/>
    <xf numFmtId="0" fontId="23" fillId="0" borderId="6" applyNumberFormat="0" applyFill="0" applyAlignment="0" applyProtection="0"/>
    <xf numFmtId="0" fontId="20" fillId="22" borderId="0" applyNumberFormat="0" applyBorder="0" applyAlignment="0" applyProtection="0"/>
    <xf numFmtId="0" fontId="1" fillId="23" borderId="7" applyNumberFormat="0" applyFont="0" applyAlignment="0" applyProtection="0"/>
    <xf numFmtId="0" fontId="12" fillId="20" borderId="8" applyNumberFormat="0" applyAlignment="0" applyProtection="0"/>
    <xf numFmtId="0" fontId="19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9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95">
    <xf numFmtId="0" fontId="0" fillId="0" borderId="0" xfId="0"/>
    <xf numFmtId="0" fontId="0" fillId="0" borderId="10" xfId="0" applyFill="1" applyBorder="1" applyAlignment="1">
      <alignment vertical="top" wrapText="1"/>
    </xf>
    <xf numFmtId="0" fontId="0" fillId="0" borderId="10" xfId="0" applyFill="1" applyBorder="1" applyAlignment="1">
      <alignment vertical="top"/>
    </xf>
    <xf numFmtId="49" fontId="0" fillId="0" borderId="0" xfId="0" applyNumberFormat="1" applyFill="1" applyAlignment="1">
      <alignment vertical="top"/>
    </xf>
    <xf numFmtId="0" fontId="5" fillId="0" borderId="11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49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7" fillId="0" borderId="10" xfId="0" applyFont="1" applyFill="1" applyBorder="1" applyAlignment="1">
      <alignment vertical="top"/>
    </xf>
    <xf numFmtId="0" fontId="6" fillId="0" borderId="10" xfId="0" applyFont="1" applyFill="1" applyBorder="1" applyAlignment="1">
      <alignment horizontal="center" vertical="top" wrapText="1"/>
    </xf>
    <xf numFmtId="49" fontId="0" fillId="0" borderId="10" xfId="0" applyNumberFormat="1" applyFill="1" applyBorder="1" applyAlignment="1">
      <alignment vertical="top"/>
    </xf>
    <xf numFmtId="49" fontId="7" fillId="0" borderId="10" xfId="0" applyNumberFormat="1" applyFont="1" applyFill="1" applyBorder="1" applyAlignment="1">
      <alignment vertical="top"/>
    </xf>
    <xf numFmtId="49" fontId="7" fillId="0" borderId="0" xfId="0" applyNumberFormat="1" applyFont="1" applyFill="1" applyAlignment="1">
      <alignment vertical="top"/>
    </xf>
    <xf numFmtId="49" fontId="7" fillId="0" borderId="10" xfId="0" applyNumberFormat="1" applyFont="1" applyFill="1" applyBorder="1" applyAlignment="1">
      <alignment vertical="top" wrapText="1"/>
    </xf>
    <xf numFmtId="0" fontId="0" fillId="0" borderId="0" xfId="0" applyFill="1" applyBorder="1" applyAlignment="1">
      <alignment vertical="top"/>
    </xf>
    <xf numFmtId="49" fontId="7" fillId="0" borderId="12" xfId="0" applyNumberFormat="1" applyFont="1" applyFill="1" applyBorder="1" applyAlignment="1">
      <alignment vertical="top" wrapText="1"/>
    </xf>
    <xf numFmtId="49" fontId="7" fillId="0" borderId="12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" fillId="0" borderId="10" xfId="0" applyFont="1" applyFill="1" applyBorder="1" applyAlignment="1">
      <alignment vertical="top" wrapText="1"/>
    </xf>
    <xf numFmtId="49" fontId="1" fillId="0" borderId="10" xfId="0" applyNumberFormat="1" applyFont="1" applyFill="1" applyBorder="1" applyAlignment="1">
      <alignment vertical="top"/>
    </xf>
    <xf numFmtId="0" fontId="1" fillId="0" borderId="10" xfId="0" applyFont="1" applyFill="1" applyBorder="1" applyAlignment="1">
      <alignment vertical="top"/>
    </xf>
    <xf numFmtId="4" fontId="0" fillId="0" borderId="10" xfId="0" applyNumberFormat="1" applyFill="1" applyBorder="1" applyAlignment="1">
      <alignment vertical="top"/>
    </xf>
    <xf numFmtId="0" fontId="0" fillId="0" borderId="0" xfId="0" applyFill="1" applyAlignment="1">
      <alignment horizontal="right" vertical="top"/>
    </xf>
    <xf numFmtId="49" fontId="0" fillId="0" borderId="0" xfId="0" applyNumberFormat="1" applyFill="1" applyAlignment="1">
      <alignment horizontal="right" vertical="top"/>
    </xf>
    <xf numFmtId="0" fontId="4" fillId="0" borderId="0" xfId="0" applyFont="1" applyFill="1" applyAlignment="1">
      <alignment vertical="top" wrapText="1"/>
    </xf>
    <xf numFmtId="49" fontId="0" fillId="0" borderId="11" xfId="0" applyNumberFormat="1" applyFill="1" applyBorder="1" applyAlignment="1">
      <alignment vertical="top"/>
    </xf>
    <xf numFmtId="0" fontId="6" fillId="0" borderId="10" xfId="0" applyFont="1" applyFill="1" applyBorder="1" applyAlignment="1">
      <alignment vertical="top" wrapText="1"/>
    </xf>
    <xf numFmtId="49" fontId="6" fillId="0" borderId="10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10" xfId="0" applyFont="1" applyFill="1" applyBorder="1" applyAlignment="1">
      <alignment vertical="top"/>
    </xf>
    <xf numFmtId="0" fontId="7" fillId="0" borderId="0" xfId="0" applyFont="1" applyFill="1" applyAlignment="1">
      <alignment horizontal="right" vertical="top"/>
    </xf>
    <xf numFmtId="0" fontId="6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Border="1" applyAlignment="1">
      <alignment vertical="top"/>
    </xf>
    <xf numFmtId="49" fontId="1" fillId="0" borderId="0" xfId="0" applyNumberFormat="1" applyFont="1" applyFill="1" applyAlignment="1">
      <alignment horizontal="right" vertical="top"/>
    </xf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top" wrapText="1"/>
    </xf>
    <xf numFmtId="0" fontId="3" fillId="0" borderId="14" xfId="0" applyFont="1" applyFill="1" applyBorder="1" applyAlignment="1">
      <alignment vertical="top" wrapText="1"/>
    </xf>
    <xf numFmtId="4" fontId="7" fillId="0" borderId="10" xfId="0" applyNumberFormat="1" applyFont="1" applyFill="1" applyBorder="1" applyAlignment="1">
      <alignment vertical="top"/>
    </xf>
    <xf numFmtId="0" fontId="3" fillId="0" borderId="10" xfId="0" applyFont="1" applyFill="1" applyBorder="1" applyAlignment="1">
      <alignment vertical="top" wrapText="1"/>
    </xf>
    <xf numFmtId="4" fontId="7" fillId="0" borderId="12" xfId="0" applyNumberFormat="1" applyFont="1" applyFill="1" applyBorder="1" applyAlignment="1">
      <alignment vertical="top"/>
    </xf>
    <xf numFmtId="0" fontId="7" fillId="0" borderId="12" xfId="0" applyFont="1" applyFill="1" applyBorder="1" applyAlignment="1">
      <alignment vertical="top"/>
    </xf>
    <xf numFmtId="0" fontId="0" fillId="0" borderId="0" xfId="0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49" fontId="4" fillId="0" borderId="0" xfId="0" applyNumberFormat="1" applyFont="1" applyFill="1" applyAlignment="1">
      <alignment vertical="top"/>
    </xf>
    <xf numFmtId="49" fontId="1" fillId="0" borderId="10" xfId="0" applyNumberFormat="1" applyFont="1" applyFill="1" applyBorder="1" applyAlignment="1">
      <alignment vertical="top" wrapText="1"/>
    </xf>
    <xf numFmtId="0" fontId="8" fillId="0" borderId="0" xfId="0" applyFont="1" applyFill="1" applyAlignment="1">
      <alignment vertical="top"/>
    </xf>
    <xf numFmtId="4" fontId="1" fillId="0" borderId="10" xfId="0" applyNumberFormat="1" applyFont="1" applyFill="1" applyBorder="1" applyAlignment="1">
      <alignment vertical="top"/>
    </xf>
    <xf numFmtId="0" fontId="8" fillId="0" borderId="10" xfId="0" applyFont="1" applyFill="1" applyBorder="1" applyAlignment="1">
      <alignment vertical="top"/>
    </xf>
    <xf numFmtId="49" fontId="1" fillId="0" borderId="0" xfId="0" applyNumberFormat="1" applyFont="1" applyFill="1" applyBorder="1" applyAlignment="1">
      <alignment vertical="top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15" xfId="0" applyFill="1" applyBorder="1" applyAlignment="1">
      <alignment vertical="top" wrapText="1"/>
    </xf>
    <xf numFmtId="49" fontId="0" fillId="0" borderId="10" xfId="0" applyNumberFormat="1" applyFill="1" applyBorder="1" applyAlignment="1">
      <alignment vertical="top" wrapText="1"/>
    </xf>
    <xf numFmtId="0" fontId="0" fillId="0" borderId="10" xfId="0" applyFill="1" applyBorder="1"/>
    <xf numFmtId="0" fontId="7" fillId="0" borderId="0" xfId="0" applyFont="1" applyFill="1"/>
    <xf numFmtId="0" fontId="3" fillId="0" borderId="0" xfId="0" applyFont="1" applyFill="1"/>
    <xf numFmtId="0" fontId="5" fillId="0" borderId="0" xfId="0" applyFont="1" applyFill="1" applyAlignment="1">
      <alignment vertical="top"/>
    </xf>
    <xf numFmtId="49" fontId="5" fillId="0" borderId="0" xfId="0" applyNumberFormat="1" applyFont="1" applyFill="1" applyAlignment="1">
      <alignment vertical="top"/>
    </xf>
    <xf numFmtId="0" fontId="5" fillId="0" borderId="0" xfId="0" applyFont="1" applyFill="1" applyBorder="1" applyAlignment="1">
      <alignment horizontal="center"/>
    </xf>
    <xf numFmtId="0" fontId="3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horizontal="right" vertical="top"/>
    </xf>
    <xf numFmtId="0" fontId="7" fillId="0" borderId="0" xfId="0" applyFont="1" applyFill="1" applyBorder="1" applyAlignment="1">
      <alignment horizontal="right" vertical="top"/>
    </xf>
    <xf numFmtId="0" fontId="1" fillId="0" borderId="0" xfId="0" applyFont="1" applyFill="1" applyAlignment="1">
      <alignment horizontal="left" vertical="top"/>
    </xf>
    <xf numFmtId="0" fontId="1" fillId="0" borderId="11" xfId="0" applyFont="1" applyFill="1" applyBorder="1" applyAlignment="1">
      <alignment vertical="top"/>
    </xf>
    <xf numFmtId="49" fontId="1" fillId="0" borderId="11" xfId="0" applyNumberFormat="1" applyFont="1" applyFill="1" applyBorder="1" applyAlignment="1">
      <alignment vertical="top"/>
    </xf>
    <xf numFmtId="0" fontId="0" fillId="0" borderId="0" xfId="0" applyFill="1" applyAlignment="1">
      <alignment horizontal="left" vertical="top"/>
    </xf>
    <xf numFmtId="0" fontId="0" fillId="0" borderId="0" xfId="0" applyFill="1" applyAlignment="1">
      <alignment horizontal="left"/>
    </xf>
    <xf numFmtId="0" fontId="3" fillId="0" borderId="10" xfId="0" applyFont="1" applyFill="1" applyBorder="1"/>
    <xf numFmtId="0" fontId="3" fillId="0" borderId="0" xfId="0" applyFont="1" applyFill="1" applyAlignment="1">
      <alignment horizontal="left" vertical="top"/>
    </xf>
    <xf numFmtId="49" fontId="0" fillId="0" borderId="0" xfId="0" applyNumberFormat="1" applyFont="1" applyFill="1" applyAlignment="1">
      <alignment vertical="top"/>
    </xf>
    <xf numFmtId="49" fontId="0" fillId="0" borderId="0" xfId="0" applyNumberFormat="1" applyFill="1" applyBorder="1" applyAlignment="1">
      <alignment vertical="top"/>
    </xf>
    <xf numFmtId="0" fontId="0" fillId="0" borderId="15" xfId="0" applyFill="1" applyBorder="1" applyAlignment="1">
      <alignment horizontal="center" vertical="top" wrapText="1"/>
    </xf>
    <xf numFmtId="49" fontId="6" fillId="0" borderId="1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/>
    </xf>
    <xf numFmtId="0" fontId="1" fillId="0" borderId="16" xfId="0" applyFont="1" applyFill="1" applyBorder="1" applyAlignment="1">
      <alignment vertical="top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7" fillId="0" borderId="10" xfId="0" applyFont="1" applyFill="1" applyBorder="1"/>
    <xf numFmtId="0" fontId="7" fillId="0" borderId="0" xfId="0" applyFont="1" applyFill="1" applyBorder="1"/>
    <xf numFmtId="0" fontId="1" fillId="0" borderId="10" xfId="0" applyFont="1" applyFill="1" applyBorder="1"/>
    <xf numFmtId="49" fontId="3" fillId="0" borderId="10" xfId="0" applyNumberFormat="1" applyFont="1" applyFill="1" applyBorder="1" applyAlignment="1">
      <alignment vertical="top" wrapText="1"/>
    </xf>
    <xf numFmtId="0" fontId="7" fillId="0" borderId="14" xfId="0" applyFont="1" applyFill="1" applyBorder="1"/>
    <xf numFmtId="0" fontId="28" fillId="0" borderId="0" xfId="0" applyFont="1" applyFill="1" applyAlignment="1">
      <alignment vertical="top"/>
    </xf>
    <xf numFmtId="0" fontId="1" fillId="0" borderId="0" xfId="0" quotePrefix="1" applyFont="1" applyFill="1" applyAlignment="1">
      <alignment vertical="top"/>
    </xf>
    <xf numFmtId="49" fontId="1" fillId="0" borderId="12" xfId="0" applyNumberFormat="1" applyFont="1" applyFill="1" applyBorder="1" applyAlignment="1">
      <alignment vertical="top" wrapText="1"/>
    </xf>
    <xf numFmtId="49" fontId="1" fillId="0" borderId="12" xfId="0" applyNumberFormat="1" applyFont="1" applyFill="1" applyBorder="1" applyAlignment="1">
      <alignment vertical="top"/>
    </xf>
    <xf numFmtId="0" fontId="0" fillId="0" borderId="0" xfId="0" applyFill="1" applyBorder="1" applyAlignment="1">
      <alignment horizontal="center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Border="1" applyAlignment="1">
      <alignment horizontal="right" vertical="top"/>
    </xf>
    <xf numFmtId="0" fontId="6" fillId="0" borderId="12" xfId="0" applyFont="1" applyFill="1" applyBorder="1" applyAlignment="1">
      <alignment vertical="top" wrapText="1"/>
    </xf>
    <xf numFmtId="4" fontId="1" fillId="0" borderId="12" xfId="0" applyNumberFormat="1" applyFont="1" applyFill="1" applyBorder="1" applyAlignment="1">
      <alignment vertical="top"/>
    </xf>
    <xf numFmtId="49" fontId="1" fillId="0" borderId="14" xfId="0" applyNumberFormat="1" applyFont="1" applyFill="1" applyBorder="1" applyAlignment="1">
      <alignment vertical="top" wrapText="1"/>
    </xf>
    <xf numFmtId="49" fontId="1" fillId="0" borderId="14" xfId="0" applyNumberFormat="1" applyFont="1" applyFill="1" applyBorder="1" applyAlignment="1">
      <alignment vertical="top"/>
    </xf>
    <xf numFmtId="49" fontId="0" fillId="0" borderId="10" xfId="0" applyNumberFormat="1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/>
    </xf>
    <xf numFmtId="0" fontId="29" fillId="0" borderId="10" xfId="0" applyFont="1" applyFill="1" applyBorder="1" applyAlignment="1">
      <alignment horizontal="center" vertical="top" wrapText="1"/>
    </xf>
    <xf numFmtId="0" fontId="26" fillId="0" borderId="0" xfId="0" applyFont="1" applyFill="1"/>
    <xf numFmtId="0" fontId="26" fillId="0" borderId="0" xfId="0" applyFont="1" applyFill="1" applyAlignment="1">
      <alignment vertical="center"/>
    </xf>
    <xf numFmtId="0" fontId="27" fillId="0" borderId="0" xfId="0" applyFont="1" applyFill="1" applyAlignment="1">
      <alignment horizontal="left" vertical="center" indent="15"/>
    </xf>
    <xf numFmtId="0" fontId="26" fillId="0" borderId="0" xfId="0" applyFont="1" applyFill="1" applyAlignment="1">
      <alignment horizontal="left" vertical="center" indent="15"/>
    </xf>
    <xf numFmtId="0" fontId="0" fillId="0" borderId="0" xfId="0" applyFill="1" applyAlignment="1">
      <alignment vertical="top"/>
    </xf>
    <xf numFmtId="0" fontId="6" fillId="0" borderId="12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vertical="top"/>
    </xf>
    <xf numFmtId="0" fontId="0" fillId="0" borderId="0" xfId="0" applyFill="1" applyBorder="1" applyAlignment="1">
      <alignment horizontal="center" vertical="top"/>
    </xf>
    <xf numFmtId="0" fontId="7" fillId="0" borderId="0" xfId="0" applyFont="1" applyFill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6" fillId="0" borderId="10" xfId="0" applyFont="1" applyFill="1" applyBorder="1" applyAlignment="1">
      <alignment horizontal="center" vertical="top" wrapText="1"/>
    </xf>
    <xf numFmtId="0" fontId="0" fillId="0" borderId="11" xfId="0" applyFill="1" applyBorder="1" applyAlignment="1">
      <alignment vertical="top"/>
    </xf>
    <xf numFmtId="0" fontId="0" fillId="0" borderId="16" xfId="0" applyFill="1" applyBorder="1" applyAlignment="1">
      <alignment vertical="top"/>
    </xf>
    <xf numFmtId="0" fontId="0" fillId="0" borderId="0" xfId="0" applyFill="1" applyAlignment="1">
      <alignment horizontal="center" vertical="top" wrapText="1"/>
    </xf>
    <xf numFmtId="0" fontId="0" fillId="0" borderId="10" xfId="0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 wrapText="1"/>
    </xf>
    <xf numFmtId="0" fontId="7" fillId="0" borderId="10" xfId="0" applyFont="1" applyFill="1" applyBorder="1" applyAlignment="1">
      <alignment vertical="top" wrapText="1"/>
    </xf>
    <xf numFmtId="0" fontId="7" fillId="0" borderId="10" xfId="0" applyFont="1" applyFill="1" applyBorder="1" applyAlignment="1">
      <alignment wrapText="1"/>
    </xf>
    <xf numFmtId="0" fontId="3" fillId="0" borderId="12" xfId="0" applyFont="1" applyFill="1" applyBorder="1" applyAlignment="1">
      <alignment vertical="top" wrapText="1"/>
    </xf>
    <xf numFmtId="0" fontId="3" fillId="0" borderId="13" xfId="0" applyFont="1" applyFill="1" applyBorder="1" applyAlignment="1">
      <alignment vertical="top" wrapText="1"/>
    </xf>
    <xf numFmtId="0" fontId="0" fillId="0" borderId="0" xfId="0" applyFont="1" applyFill="1" applyAlignment="1">
      <alignment vertical="top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/>
    </xf>
    <xf numFmtId="0" fontId="6" fillId="0" borderId="10" xfId="0" applyFont="1" applyFill="1" applyBorder="1" applyAlignment="1">
      <alignment horizontal="center" vertical="top" wrapText="1"/>
    </xf>
    <xf numFmtId="0" fontId="0" fillId="0" borderId="10" xfId="0" applyFill="1" applyBorder="1" applyAlignment="1">
      <alignment horizontal="center" vertical="top" wrapText="1"/>
    </xf>
    <xf numFmtId="0" fontId="0" fillId="0" borderId="0" xfId="0" applyFont="1" applyFill="1" applyAlignment="1">
      <alignment vertical="top"/>
    </xf>
    <xf numFmtId="0" fontId="6" fillId="0" borderId="17" xfId="0" applyFont="1" applyFill="1" applyBorder="1" applyAlignment="1">
      <alignment vertical="top" wrapText="1"/>
    </xf>
    <xf numFmtId="0" fontId="6" fillId="0" borderId="15" xfId="0" applyFont="1" applyFill="1" applyBorder="1" applyAlignment="1">
      <alignment vertical="top" wrapText="1"/>
    </xf>
    <xf numFmtId="0" fontId="6" fillId="0" borderId="17" xfId="0" applyFont="1" applyFill="1" applyBorder="1" applyAlignment="1">
      <alignment horizontal="center" vertical="top" wrapText="1"/>
    </xf>
    <xf numFmtId="0" fontId="6" fillId="0" borderId="15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0" fillId="0" borderId="0" xfId="0" applyFill="1" applyAlignment="1">
      <alignment vertical="top"/>
    </xf>
    <xf numFmtId="0" fontId="6" fillId="0" borderId="12" xfId="0" applyFont="1" applyFill="1" applyBorder="1" applyAlignment="1">
      <alignment horizontal="center" vertical="top" wrapText="1"/>
    </xf>
    <xf numFmtId="0" fontId="6" fillId="0" borderId="13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vertical="top"/>
    </xf>
    <xf numFmtId="0" fontId="0" fillId="0" borderId="0" xfId="0" applyFill="1" applyBorder="1" applyAlignment="1">
      <alignment horizontal="center" vertical="top"/>
    </xf>
    <xf numFmtId="0" fontId="7" fillId="0" borderId="0" xfId="0" applyFont="1" applyFill="1" applyAlignment="1">
      <alignment vertical="top"/>
    </xf>
    <xf numFmtId="0" fontId="6" fillId="0" borderId="14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0" fillId="0" borderId="16" xfId="0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center" vertical="top" wrapText="1"/>
    </xf>
    <xf numFmtId="0" fontId="0" fillId="0" borderId="11" xfId="0" applyFill="1" applyBorder="1" applyAlignment="1">
      <alignment vertical="top"/>
    </xf>
    <xf numFmtId="0" fontId="1" fillId="0" borderId="16" xfId="0" applyFont="1" applyFill="1" applyBorder="1" applyAlignment="1">
      <alignment horizontal="center" vertical="top"/>
    </xf>
    <xf numFmtId="0" fontId="0" fillId="0" borderId="16" xfId="0" applyFill="1" applyBorder="1" applyAlignment="1">
      <alignment vertical="top"/>
    </xf>
    <xf numFmtId="0" fontId="0" fillId="0" borderId="16" xfId="0" applyFill="1" applyBorder="1" applyAlignment="1">
      <alignment horizontal="center" vertical="top"/>
    </xf>
    <xf numFmtId="0" fontId="0" fillId="0" borderId="10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top" wrapText="1"/>
    </xf>
    <xf numFmtId="0" fontId="0" fillId="0" borderId="14" xfId="0" applyFill="1" applyBorder="1" applyAlignment="1">
      <alignment horizontal="center" vertical="top" wrapText="1"/>
    </xf>
    <xf numFmtId="0" fontId="0" fillId="0" borderId="0" xfId="0" applyFill="1" applyAlignment="1">
      <alignment horizontal="right" vertical="top" wrapText="1"/>
    </xf>
    <xf numFmtId="0" fontId="0" fillId="0" borderId="0" xfId="0" applyFill="1" applyAlignment="1">
      <alignment horizontal="center" vertical="top" wrapText="1"/>
    </xf>
    <xf numFmtId="0" fontId="0" fillId="0" borderId="10" xfId="0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left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6" fillId="0" borderId="17" xfId="0" applyNumberFormat="1" applyFont="1" applyFill="1" applyBorder="1" applyAlignment="1">
      <alignment horizontal="center" vertical="top" wrapText="1"/>
    </xf>
    <xf numFmtId="49" fontId="6" fillId="0" borderId="15" xfId="0" applyNumberFormat="1" applyFont="1" applyFill="1" applyBorder="1" applyAlignment="1">
      <alignment horizontal="center" vertical="top" wrapText="1"/>
    </xf>
    <xf numFmtId="0" fontId="6" fillId="0" borderId="20" xfId="0" applyFont="1" applyFill="1" applyBorder="1" applyAlignment="1">
      <alignment horizontal="center" vertical="top" wrapText="1"/>
    </xf>
    <xf numFmtId="0" fontId="0" fillId="0" borderId="13" xfId="0" applyFill="1" applyBorder="1" applyAlignment="1">
      <alignment horizontal="center" vertical="top" wrapText="1"/>
    </xf>
    <xf numFmtId="0" fontId="0" fillId="0" borderId="16" xfId="0" applyFill="1" applyBorder="1" applyAlignment="1">
      <alignment horizontal="center" vertical="top" wrapText="1"/>
    </xf>
    <xf numFmtId="0" fontId="5" fillId="0" borderId="0" xfId="0" applyFont="1" applyFill="1" applyAlignment="1">
      <alignment horizontal="center" wrapText="1"/>
    </xf>
    <xf numFmtId="0" fontId="0" fillId="0" borderId="16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 wrapText="1"/>
    </xf>
    <xf numFmtId="0" fontId="0" fillId="0" borderId="0" xfId="0" applyFill="1" applyAlignment="1">
      <alignment horizontal="right" wrapText="1"/>
    </xf>
    <xf numFmtId="0" fontId="0" fillId="0" borderId="0" xfId="0" applyFill="1" applyAlignment="1">
      <alignment horizontal="center" wrapText="1"/>
    </xf>
    <xf numFmtId="0" fontId="4" fillId="0" borderId="11" xfId="0" applyFont="1" applyFill="1" applyBorder="1" applyAlignment="1">
      <alignment horizontal="left" wrapText="1"/>
    </xf>
    <xf numFmtId="0" fontId="0" fillId="0" borderId="11" xfId="0" applyFill="1" applyBorder="1" applyAlignment="1">
      <alignment horizontal="left" wrapText="1"/>
    </xf>
    <xf numFmtId="0" fontId="7" fillId="0" borderId="16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left" wrapText="1"/>
    </xf>
    <xf numFmtId="0" fontId="7" fillId="0" borderId="11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5" fillId="0" borderId="11" xfId="0" applyFont="1" applyFill="1" applyBorder="1" applyAlignment="1">
      <alignment horizontal="right" vertical="top" wrapText="1"/>
    </xf>
    <xf numFmtId="0" fontId="5" fillId="0" borderId="11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wrapText="1"/>
    </xf>
    <xf numFmtId="0" fontId="7" fillId="0" borderId="10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0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wrapText="1"/>
    </xf>
    <xf numFmtId="0" fontId="6" fillId="0" borderId="18" xfId="0" applyFont="1" applyFill="1" applyBorder="1" applyAlignment="1">
      <alignment horizontal="center" vertical="top" wrapText="1"/>
    </xf>
    <xf numFmtId="0" fontId="6" fillId="0" borderId="19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right" wrapText="1"/>
    </xf>
    <xf numFmtId="0" fontId="0" fillId="0" borderId="11" xfId="0" applyFill="1" applyBorder="1" applyAlignment="1">
      <alignment horizontal="right" wrapText="1"/>
    </xf>
    <xf numFmtId="0" fontId="4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3" fillId="0" borderId="12" xfId="0" applyFont="1" applyFill="1" applyBorder="1" applyAlignment="1">
      <alignment vertical="top" wrapText="1"/>
    </xf>
    <xf numFmtId="0" fontId="3" fillId="0" borderId="13" xfId="0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/>
    </xf>
    <xf numFmtId="0" fontId="0" fillId="0" borderId="0" xfId="0" applyFill="1" applyAlignment="1">
      <alignment vertical="top" wrapText="1"/>
    </xf>
    <xf numFmtId="0" fontId="30" fillId="0" borderId="0" xfId="0" applyFont="1" applyFill="1" applyAlignment="1">
      <alignment horizontal="center" vertical="top" wrapText="1"/>
    </xf>
    <xf numFmtId="0" fontId="1" fillId="0" borderId="0" xfId="0" applyFont="1" applyFill="1" applyBorder="1" applyAlignment="1">
      <alignment horizontal="center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 2" xfId="42"/>
    <cellStyle name="Тысячи [0]_sl100" xfId="43"/>
    <cellStyle name="Тысячи_sl100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AB73"/>
  <sheetViews>
    <sheetView view="pageBreakPreview" topLeftCell="E7" zoomScale="85" zoomScaleNormal="75" zoomScaleSheetLayoutView="85" workbookViewId="0">
      <selection activeCell="F16" sqref="F16"/>
    </sheetView>
  </sheetViews>
  <sheetFormatPr defaultColWidth="9.140625" defaultRowHeight="12.75"/>
  <cols>
    <col min="1" max="1" width="11.7109375" style="104" hidden="1" customWidth="1"/>
    <col min="2" max="2" width="9.140625" style="104" hidden="1" customWidth="1"/>
    <col min="3" max="3" width="7.5703125" style="3" hidden="1" customWidth="1"/>
    <col min="4" max="4" width="10.5703125" style="104" hidden="1" customWidth="1"/>
    <col min="5" max="5" width="19.140625" style="104" customWidth="1"/>
    <col min="6" max="6" width="9.140625" style="104"/>
    <col min="7" max="7" width="10.140625" style="3" hidden="1" customWidth="1"/>
    <col min="8" max="8" width="9.85546875" style="104" customWidth="1"/>
    <col min="9" max="10" width="10" style="104" customWidth="1"/>
    <col min="11" max="11" width="9.85546875" style="104" customWidth="1"/>
    <col min="12" max="14" width="9.140625" style="104"/>
    <col min="15" max="15" width="12.28515625" style="104" customWidth="1"/>
    <col min="16" max="16" width="10.85546875" style="104" customWidth="1"/>
    <col min="17" max="17" width="12.140625" style="104" customWidth="1"/>
    <col min="18" max="19" width="9.85546875" style="104" customWidth="1"/>
    <col min="20" max="23" width="9.140625" style="104"/>
    <col min="24" max="24" width="12.7109375" style="3" customWidth="1"/>
    <col min="25" max="28" width="8.28515625" style="104" customWidth="1"/>
    <col min="29" max="16384" width="9.140625" style="104"/>
  </cols>
  <sheetData>
    <row r="1" spans="1:28" ht="12.75" hidden="1" customHeight="1">
      <c r="A1" s="104" t="s">
        <v>8</v>
      </c>
      <c r="B1" s="3" t="s">
        <v>19</v>
      </c>
      <c r="D1" s="3"/>
      <c r="K1" s="22"/>
      <c r="L1" s="22"/>
      <c r="M1" s="22"/>
    </row>
    <row r="2" spans="1:28" hidden="1">
      <c r="A2" s="104" t="s">
        <v>9</v>
      </c>
      <c r="B2" s="3" t="s">
        <v>20</v>
      </c>
      <c r="D2" s="3"/>
    </row>
    <row r="3" spans="1:28" hidden="1">
      <c r="A3" s="104" t="s">
        <v>17</v>
      </c>
      <c r="B3" s="3" t="s">
        <v>338</v>
      </c>
      <c r="D3" s="3"/>
      <c r="E3" s="104" t="s">
        <v>314</v>
      </c>
    </row>
    <row r="4" spans="1:28" hidden="1">
      <c r="A4" s="104" t="s">
        <v>18</v>
      </c>
      <c r="B4" s="6">
        <v>414</v>
      </c>
      <c r="D4" s="3"/>
      <c r="E4" s="104" t="s">
        <v>235</v>
      </c>
    </row>
    <row r="5" spans="1:28" s="7" customFormat="1" ht="38.25" hidden="1" customHeight="1">
      <c r="A5" s="7" t="s">
        <v>93</v>
      </c>
      <c r="B5" s="6" t="s">
        <v>228</v>
      </c>
      <c r="C5" s="6"/>
      <c r="D5" s="6"/>
      <c r="E5" s="86" t="s">
        <v>271</v>
      </c>
      <c r="G5" s="6"/>
      <c r="X5" s="6"/>
    </row>
    <row r="6" spans="1:28" ht="15" hidden="1" customHeight="1">
      <c r="A6" s="104" t="s">
        <v>21</v>
      </c>
      <c r="B6" s="3" t="s">
        <v>337</v>
      </c>
      <c r="D6" s="3"/>
    </row>
    <row r="7" spans="1:28">
      <c r="B7" s="3"/>
      <c r="D7" s="3"/>
    </row>
    <row r="8" spans="1:28">
      <c r="B8" s="3"/>
      <c r="C8" s="23"/>
      <c r="D8" s="3"/>
      <c r="W8" s="22"/>
      <c r="X8" s="22"/>
      <c r="AB8" s="22" t="s">
        <v>45</v>
      </c>
    </row>
    <row r="9" spans="1:28">
      <c r="B9" s="3"/>
      <c r="C9" s="23"/>
      <c r="D9" s="3"/>
      <c r="W9" s="22"/>
      <c r="X9" s="22"/>
      <c r="AB9" s="22" t="s">
        <v>46</v>
      </c>
    </row>
    <row r="10" spans="1:28">
      <c r="B10" s="3"/>
      <c r="C10" s="23"/>
      <c r="D10" s="3"/>
      <c r="W10" s="22"/>
      <c r="X10" s="22"/>
      <c r="AB10" s="22" t="s">
        <v>52</v>
      </c>
    </row>
    <row r="11" spans="1:28">
      <c r="B11" s="3"/>
      <c r="C11" s="23"/>
      <c r="D11" s="3"/>
      <c r="W11" s="22"/>
      <c r="X11" s="22"/>
      <c r="AB11" s="34" t="str">
        <f>" на "&amp;$B$6+1&amp;" год и на плановый период "&amp;$B$6+2&amp;" и "&amp;$B$6+3&amp;" годов"</f>
        <v xml:space="preserve"> на 2019 год и на плановый период 2020 и 2021 годов</v>
      </c>
    </row>
    <row r="13" spans="1:28" ht="33" customHeight="1">
      <c r="F13" s="131" t="str">
        <f>"Перечень объектов по ГП 028, Рз "&amp;B1&amp;", ПР "&amp;B2&amp; ", ЦС "&amp;B3&amp;" "&amp;E3&amp;", "</f>
        <v xml:space="preserve">Перечень объектов по ГП 028, Рз 04, ПР 06, ЦС 28 6 99 99998 "Реализация мероприятий федеральной целевой программы", </v>
      </c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</row>
    <row r="14" spans="1:28" ht="38.25" customHeight="1">
      <c r="F14" s="131" t="str">
        <f>"ВР "&amp;B4&amp;" "&amp;E4&amp;""</f>
        <v>ВР 414 "Бюджетные инвестиции в объекты капитального строительства государственной (муниципальной) собственности"</v>
      </c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</row>
    <row r="15" spans="1:28" ht="20.25" customHeight="1">
      <c r="F15" s="131" t="str">
        <f>" на "&amp;B6+1&amp;" год и плановый период "&amp;B6+2&amp;" и "&amp;B6+3&amp;" годов и перспектива "&amp;B6+4&amp;" года"</f>
        <v xml:space="preserve"> на 2019 год и плановый период 2020 и 2021 годов и перспектива 2022 года</v>
      </c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</row>
    <row r="16" spans="1:28" ht="15">
      <c r="A16" s="104" t="s">
        <v>28</v>
      </c>
      <c r="B16" s="104" t="s">
        <v>51</v>
      </c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</row>
    <row r="17" spans="1:28">
      <c r="I17" s="136" t="s">
        <v>29</v>
      </c>
      <c r="J17" s="136"/>
      <c r="K17" s="136"/>
      <c r="L17" s="136"/>
      <c r="M17" s="136"/>
      <c r="N17" s="136"/>
      <c r="O17" s="136"/>
      <c r="P17" s="136"/>
      <c r="Q17" s="136"/>
      <c r="R17" s="136"/>
      <c r="S17" s="136"/>
      <c r="T17" s="136"/>
      <c r="U17" s="136"/>
      <c r="V17" s="136"/>
    </row>
    <row r="19" spans="1:28" s="122" customFormat="1" ht="18" customHeight="1">
      <c r="A19" s="127" t="s">
        <v>23</v>
      </c>
      <c r="B19" s="127" t="s">
        <v>22</v>
      </c>
      <c r="C19" s="127" t="s">
        <v>135</v>
      </c>
      <c r="D19" s="127" t="s">
        <v>144</v>
      </c>
      <c r="E19" s="127" t="s">
        <v>138</v>
      </c>
      <c r="F19" s="127" t="s">
        <v>150</v>
      </c>
      <c r="G19" s="127" t="s">
        <v>149</v>
      </c>
      <c r="H19" s="127" t="s">
        <v>25</v>
      </c>
      <c r="I19" s="127" t="s">
        <v>24</v>
      </c>
      <c r="J19" s="129" t="s">
        <v>291</v>
      </c>
      <c r="K19" s="127" t="s">
        <v>162</v>
      </c>
      <c r="L19" s="127" t="s">
        <v>200</v>
      </c>
      <c r="M19" s="127" t="s">
        <v>148</v>
      </c>
      <c r="N19" s="127" t="s">
        <v>147</v>
      </c>
      <c r="O19" s="129" t="s">
        <v>292</v>
      </c>
      <c r="P19" s="129" t="s">
        <v>293</v>
      </c>
      <c r="Q19" s="127" t="str">
        <f>"Ожидаемое выполнение в "&amp;B6&amp;" г."</f>
        <v>Ожидаемое выполнение в 2018 г.</v>
      </c>
      <c r="R19" s="127" t="str">
        <f>"Остаток сметной стоимости на 01.01."&amp;B6+1&amp;" в ценах 2001 года"</f>
        <v>Остаток сметной стоимости на 01.01.2019 в ценах 2001 года</v>
      </c>
      <c r="S19" s="127" t="str">
        <f>"Остаток сметной стоимости на 01.01."&amp;B6+1&amp;" в текущих ценах"</f>
        <v>Остаток сметной стоимости на 01.01.2019 в текущих ценах</v>
      </c>
      <c r="T19" s="127" t="str">
        <f>"Прогноз "&amp;B6+1&amp;" года"</f>
        <v>Прогноз 2019 года</v>
      </c>
      <c r="U19" s="127" t="str">
        <f>"Прогноз "&amp;B6+2&amp;" года"</f>
        <v>Прогноз 2020 года</v>
      </c>
      <c r="V19" s="127" t="str">
        <f>"Прогноз "&amp;B6+3&amp;" года"</f>
        <v>Прогноз 2021 года</v>
      </c>
      <c r="W19" s="127" t="str">
        <f>"Прогноз "&amp;B6+4&amp;" года"</f>
        <v>Прогноз 2022 года</v>
      </c>
      <c r="X19" s="129" t="s">
        <v>297</v>
      </c>
      <c r="Y19" s="133" t="s">
        <v>181</v>
      </c>
      <c r="Z19" s="134"/>
      <c r="AA19" s="134"/>
      <c r="AB19" s="134"/>
    </row>
    <row r="20" spans="1:28" s="122" customFormat="1" ht="79.5" customHeight="1">
      <c r="A20" s="128"/>
      <c r="B20" s="128"/>
      <c r="C20" s="128"/>
      <c r="D20" s="128"/>
      <c r="E20" s="128"/>
      <c r="F20" s="128"/>
      <c r="G20" s="128"/>
      <c r="H20" s="128"/>
      <c r="I20" s="128"/>
      <c r="J20" s="130"/>
      <c r="K20" s="128"/>
      <c r="L20" s="128"/>
      <c r="M20" s="128"/>
      <c r="N20" s="128"/>
      <c r="O20" s="130"/>
      <c r="P20" s="130"/>
      <c r="Q20" s="128"/>
      <c r="R20" s="128"/>
      <c r="S20" s="128"/>
      <c r="T20" s="128"/>
      <c r="U20" s="128"/>
      <c r="V20" s="128"/>
      <c r="W20" s="128"/>
      <c r="X20" s="130"/>
      <c r="Y20" s="27" t="s">
        <v>182</v>
      </c>
      <c r="Z20" s="27" t="s">
        <v>183</v>
      </c>
      <c r="AA20" s="27" t="s">
        <v>236</v>
      </c>
      <c r="AB20" s="27" t="s">
        <v>184</v>
      </c>
    </row>
    <row r="21" spans="1:28" s="113" customFormat="1">
      <c r="A21" s="110"/>
      <c r="B21" s="110">
        <v>1</v>
      </c>
      <c r="C21" s="110">
        <v>2</v>
      </c>
      <c r="D21" s="110">
        <v>3</v>
      </c>
      <c r="E21" s="110">
        <v>1</v>
      </c>
      <c r="F21" s="110">
        <v>2</v>
      </c>
      <c r="G21" s="110">
        <v>3</v>
      </c>
      <c r="H21" s="110">
        <v>3</v>
      </c>
      <c r="I21" s="110">
        <v>4</v>
      </c>
      <c r="J21" s="110">
        <v>5</v>
      </c>
      <c r="K21" s="110">
        <v>6</v>
      </c>
      <c r="L21" s="110">
        <v>7</v>
      </c>
      <c r="M21" s="110">
        <v>8</v>
      </c>
      <c r="N21" s="110">
        <v>9</v>
      </c>
      <c r="O21" s="110">
        <v>10</v>
      </c>
      <c r="P21" s="110">
        <v>11</v>
      </c>
      <c r="Q21" s="110">
        <v>12</v>
      </c>
      <c r="R21" s="110">
        <v>13</v>
      </c>
      <c r="S21" s="110">
        <v>14</v>
      </c>
      <c r="T21" s="110">
        <v>15</v>
      </c>
      <c r="U21" s="110">
        <v>16</v>
      </c>
      <c r="V21" s="110">
        <v>17</v>
      </c>
      <c r="W21" s="110">
        <v>18</v>
      </c>
      <c r="X21" s="110">
        <v>19</v>
      </c>
      <c r="Y21" s="110">
        <v>20</v>
      </c>
      <c r="Z21" s="110">
        <v>21</v>
      </c>
      <c r="AA21" s="110">
        <v>22</v>
      </c>
      <c r="AB21" s="110">
        <v>23</v>
      </c>
    </row>
    <row r="22" spans="1:28">
      <c r="B22" s="2"/>
      <c r="C22" s="10"/>
      <c r="D22" s="26"/>
      <c r="E22" s="30"/>
      <c r="F22" s="2"/>
      <c r="G22" s="10"/>
      <c r="H22" s="2"/>
      <c r="I22" s="2"/>
      <c r="J22" s="2"/>
      <c r="K22" s="21"/>
      <c r="L22" s="21"/>
      <c r="M22" s="21"/>
      <c r="N22" s="21"/>
      <c r="O22" s="21"/>
      <c r="P22" s="21"/>
      <c r="Q22" s="21"/>
      <c r="R22" s="21"/>
      <c r="S22" s="21"/>
      <c r="T22" s="110"/>
      <c r="U22" s="21"/>
      <c r="V22" s="21"/>
      <c r="W22" s="21"/>
      <c r="X22" s="55"/>
      <c r="Y22" s="2"/>
      <c r="Z22" s="2"/>
      <c r="AA22" s="2"/>
      <c r="AB22" s="2"/>
    </row>
    <row r="23" spans="1:28" s="48" customFormat="1">
      <c r="A23" s="48" t="s">
        <v>26</v>
      </c>
      <c r="B23" s="20" t="s">
        <v>27</v>
      </c>
      <c r="C23" s="19"/>
      <c r="D23" s="20"/>
      <c r="E23" s="30" t="s">
        <v>177</v>
      </c>
      <c r="F23" s="20"/>
      <c r="G23" s="19"/>
      <c r="H23" s="20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110"/>
      <c r="U23" s="49"/>
      <c r="V23" s="49"/>
      <c r="W23" s="49"/>
      <c r="X23" s="19"/>
      <c r="Y23" s="50"/>
      <c r="Z23" s="50"/>
      <c r="AA23" s="50"/>
      <c r="AB23" s="50"/>
    </row>
    <row r="24" spans="1:28">
      <c r="B24" s="20"/>
      <c r="C24" s="19"/>
      <c r="D24" s="20"/>
      <c r="E24" s="30"/>
      <c r="F24" s="20"/>
      <c r="G24" s="19"/>
      <c r="H24" s="20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110"/>
      <c r="U24" s="49"/>
      <c r="V24" s="49"/>
      <c r="W24" s="49"/>
      <c r="X24" s="19"/>
      <c r="Y24" s="2"/>
      <c r="Z24" s="2"/>
      <c r="AA24" s="2"/>
      <c r="AB24" s="2"/>
    </row>
    <row r="25" spans="1:28">
      <c r="B25" s="20"/>
      <c r="C25" s="19"/>
      <c r="D25" s="20"/>
      <c r="E25" s="30"/>
      <c r="F25" s="20"/>
      <c r="G25" s="19"/>
      <c r="H25" s="20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110"/>
      <c r="U25" s="49"/>
      <c r="V25" s="49"/>
      <c r="W25" s="49"/>
      <c r="X25" s="19"/>
      <c r="Y25" s="2"/>
      <c r="Z25" s="2"/>
      <c r="AA25" s="2"/>
      <c r="AB25" s="2"/>
    </row>
    <row r="26" spans="1:28">
      <c r="B26" s="20"/>
      <c r="C26" s="19"/>
      <c r="D26" s="20"/>
      <c r="E26" s="30"/>
      <c r="F26" s="20"/>
      <c r="G26" s="19"/>
      <c r="H26" s="20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110"/>
      <c r="U26" s="49"/>
      <c r="V26" s="49"/>
      <c r="W26" s="49"/>
      <c r="X26" s="19"/>
      <c r="Y26" s="2"/>
      <c r="Z26" s="2"/>
      <c r="AA26" s="2"/>
      <c r="AB26" s="2"/>
    </row>
    <row r="27" spans="1:28">
      <c r="B27" s="20"/>
      <c r="C27" s="19"/>
      <c r="D27" s="20"/>
      <c r="E27" s="30"/>
      <c r="F27" s="20"/>
      <c r="G27" s="19"/>
      <c r="H27" s="20"/>
      <c r="I27" s="20"/>
      <c r="J27" s="20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19"/>
      <c r="Y27" s="2"/>
      <c r="Z27" s="2"/>
      <c r="AA27" s="2"/>
      <c r="AB27" s="2"/>
    </row>
    <row r="28" spans="1:28">
      <c r="A28" s="7" t="s">
        <v>50</v>
      </c>
      <c r="B28" s="20"/>
      <c r="C28" s="19"/>
      <c r="D28" s="20"/>
      <c r="E28" s="20" t="s">
        <v>178</v>
      </c>
      <c r="F28" s="20"/>
      <c r="G28" s="19"/>
      <c r="H28" s="20"/>
      <c r="I28" s="20"/>
      <c r="J28" s="20"/>
      <c r="K28" s="49">
        <f>SUMIF(A24:A27,"ОБЪЕКТ",K24:K27)</f>
        <v>0</v>
      </c>
      <c r="L28" s="49">
        <f>SUMIF(A24:A27,"ОБЪЕКТ",L24:L27)</f>
        <v>0</v>
      </c>
      <c r="M28" s="49">
        <f>SUMIF(A24:A27,"ОБЪЕКТ",M24:M27)</f>
        <v>0</v>
      </c>
      <c r="N28" s="49">
        <f>SUMIF(A24:A27,"ОБЪЕКТ",N24:N27)</f>
        <v>0</v>
      </c>
      <c r="O28" s="49"/>
      <c r="P28" s="49"/>
      <c r="Q28" s="49">
        <f>SUMIF(A24:A27,"ОБЪЕКТ",Q24:Q27)</f>
        <v>0</v>
      </c>
      <c r="R28" s="49">
        <f>SUMIF(A24:A27,"ОБЪЕКТ",R24:R27)</f>
        <v>0</v>
      </c>
      <c r="S28" s="49">
        <f>SUMIF(A24:A27,"ОБЪЕКТ",S24:S27)</f>
        <v>0</v>
      </c>
      <c r="T28" s="49">
        <f>SUMIF(A24:A27,"ОБЪЕКТ",T24:T27)</f>
        <v>0</v>
      </c>
      <c r="U28" s="49">
        <f>SUMIF(A24:A27,"ОБЪЕКТ",U24:U27)</f>
        <v>0</v>
      </c>
      <c r="V28" s="49">
        <f>SUMIF(A24:A27,"ОБЪЕКТ",V24:V27)</f>
        <v>0</v>
      </c>
      <c r="W28" s="49">
        <f>SUMIF(B24:B27,"ОБЪЕКТ",W24:W27)</f>
        <v>0</v>
      </c>
      <c r="X28" s="19"/>
      <c r="Y28" s="2"/>
      <c r="Z28" s="2"/>
      <c r="AA28" s="2"/>
      <c r="AB28" s="2"/>
    </row>
    <row r="29" spans="1:28">
      <c r="B29" s="20"/>
      <c r="C29" s="19"/>
      <c r="D29" s="20"/>
      <c r="E29" s="30"/>
      <c r="F29" s="20"/>
      <c r="G29" s="19"/>
      <c r="H29" s="20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19"/>
      <c r="Y29" s="2"/>
      <c r="Z29" s="2"/>
      <c r="AA29" s="2"/>
      <c r="AB29" s="2"/>
    </row>
    <row r="30" spans="1:28" s="48" customFormat="1">
      <c r="A30" s="48" t="s">
        <v>26</v>
      </c>
      <c r="B30" s="20" t="s">
        <v>49</v>
      </c>
      <c r="C30" s="19"/>
      <c r="D30" s="20"/>
      <c r="E30" s="30" t="s">
        <v>179</v>
      </c>
      <c r="F30" s="20"/>
      <c r="G30" s="19"/>
      <c r="H30" s="20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19"/>
      <c r="Y30" s="50"/>
      <c r="Z30" s="50"/>
      <c r="AA30" s="50"/>
      <c r="AB30" s="50"/>
    </row>
    <row r="31" spans="1:28">
      <c r="B31" s="20"/>
      <c r="C31" s="19"/>
      <c r="D31" s="20"/>
      <c r="E31" s="30"/>
      <c r="F31" s="20"/>
      <c r="G31" s="19"/>
      <c r="H31" s="20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19"/>
      <c r="Y31" s="2"/>
      <c r="Z31" s="2"/>
      <c r="AA31" s="2"/>
      <c r="AB31" s="2"/>
    </row>
    <row r="32" spans="1:28">
      <c r="A32" s="104" t="s">
        <v>47</v>
      </c>
      <c r="B32" s="20"/>
      <c r="C32" s="19"/>
      <c r="D32" s="20"/>
      <c r="E32" s="18"/>
      <c r="F32" s="20"/>
      <c r="G32" s="19"/>
      <c r="H32" s="20"/>
      <c r="I32" s="20"/>
      <c r="J32" s="20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19"/>
      <c r="Y32" s="2"/>
      <c r="Z32" s="2"/>
      <c r="AA32" s="2"/>
      <c r="AB32" s="2"/>
    </row>
    <row r="33" spans="1:28">
      <c r="A33" s="104" t="s">
        <v>47</v>
      </c>
      <c r="B33" s="20"/>
      <c r="C33" s="19"/>
      <c r="D33" s="20"/>
      <c r="E33" s="18"/>
      <c r="F33" s="20"/>
      <c r="G33" s="19"/>
      <c r="H33" s="20"/>
      <c r="I33" s="20"/>
      <c r="J33" s="20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19"/>
      <c r="Y33" s="2"/>
      <c r="Z33" s="2"/>
      <c r="AA33" s="2"/>
      <c r="AB33" s="2"/>
    </row>
    <row r="34" spans="1:28">
      <c r="B34" s="20"/>
      <c r="C34" s="19"/>
      <c r="D34" s="20"/>
      <c r="E34" s="18"/>
      <c r="F34" s="20"/>
      <c r="G34" s="19"/>
      <c r="H34" s="20"/>
      <c r="I34" s="20"/>
      <c r="J34" s="20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19"/>
      <c r="Y34" s="2"/>
      <c r="Z34" s="2"/>
      <c r="AA34" s="2"/>
      <c r="AB34" s="2"/>
    </row>
    <row r="35" spans="1:28">
      <c r="A35" s="7" t="s">
        <v>50</v>
      </c>
      <c r="B35" s="20"/>
      <c r="C35" s="19"/>
      <c r="D35" s="20"/>
      <c r="E35" s="20" t="s">
        <v>178</v>
      </c>
      <c r="F35" s="20"/>
      <c r="G35" s="19"/>
      <c r="H35" s="20"/>
      <c r="I35" s="20"/>
      <c r="J35" s="20"/>
      <c r="K35" s="49">
        <f>SUMIF(A31:A34,"ОБЪЕКТ",K31:K34)</f>
        <v>0</v>
      </c>
      <c r="L35" s="49">
        <f>SUMIF(A31:A34,"ОБЪЕКТ",L31:L34)</f>
        <v>0</v>
      </c>
      <c r="M35" s="49">
        <f>SUMIF(A31:A34,"ОБЪЕКТ",M31:M34)</f>
        <v>0</v>
      </c>
      <c r="N35" s="49">
        <f>SUMIF(A31:A34,"ОБЪЕКТ",N31:N34)</f>
        <v>0</v>
      </c>
      <c r="O35" s="49"/>
      <c r="P35" s="49"/>
      <c r="Q35" s="49">
        <f>SUMIF(A31:A34,"ОБЪЕКТ",Q31:Q34)</f>
        <v>0</v>
      </c>
      <c r="R35" s="49">
        <f>SUMIF(A31:A34,"ОБЪЕКТ",R31:R34)</f>
        <v>0</v>
      </c>
      <c r="S35" s="49">
        <f>SUMIF(A31:A34,"ОБЪЕКТ",S31:S34)</f>
        <v>0</v>
      </c>
      <c r="T35" s="49">
        <f>SUMIF(A31:A34,"ОБЪЕКТ",T31:T34)</f>
        <v>0</v>
      </c>
      <c r="U35" s="49">
        <f>SUMIF(A31:A34,"ОБЪЕКТ",U31:U34)</f>
        <v>0</v>
      </c>
      <c r="V35" s="49">
        <f>SUMIF(A31:A34,"ОБЪЕКТ",V31:V34)</f>
        <v>0</v>
      </c>
      <c r="W35" s="49">
        <f>SUMIF(B31:B34,"ОБЪЕКТ",W31:W34)</f>
        <v>0</v>
      </c>
      <c r="X35" s="19"/>
      <c r="Y35" s="2"/>
      <c r="Z35" s="2"/>
      <c r="AA35" s="2"/>
      <c r="AB35" s="2"/>
    </row>
    <row r="36" spans="1:28">
      <c r="B36" s="20"/>
      <c r="C36" s="19"/>
      <c r="D36" s="20"/>
      <c r="E36" s="30"/>
      <c r="F36" s="20"/>
      <c r="G36" s="19"/>
      <c r="H36" s="20"/>
      <c r="I36" s="20"/>
      <c r="J36" s="20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19"/>
      <c r="Y36" s="2"/>
      <c r="Z36" s="2"/>
      <c r="AA36" s="2"/>
      <c r="AB36" s="2"/>
    </row>
    <row r="37" spans="1:28">
      <c r="A37" s="7" t="s">
        <v>50</v>
      </c>
      <c r="B37" s="20"/>
      <c r="C37" s="19"/>
      <c r="D37" s="20"/>
      <c r="E37" s="20" t="s">
        <v>136</v>
      </c>
      <c r="F37" s="20"/>
      <c r="G37" s="19"/>
      <c r="H37" s="20"/>
      <c r="I37" s="20"/>
      <c r="J37" s="20"/>
      <c r="K37" s="49">
        <f>SUMIF(A22:A33,"ОБЪЕКТ",K22:K33)</f>
        <v>0</v>
      </c>
      <c r="L37" s="49">
        <f>SUMIF(A22:A33,"ОБЪЕКТ",L22:L33)</f>
        <v>0</v>
      </c>
      <c r="M37" s="49">
        <f>SUMIF(A22:A33,"ОБЪЕКТ",M22:M33)</f>
        <v>0</v>
      </c>
      <c r="N37" s="49">
        <f>SUMIF(A22:A33,"ОБЪЕКТ",N22:N33)</f>
        <v>0</v>
      </c>
      <c r="O37" s="49"/>
      <c r="P37" s="49"/>
      <c r="Q37" s="49">
        <f>SUMIF(A22:A33,"ОБЪЕКТ",Q22:Q33)</f>
        <v>0</v>
      </c>
      <c r="R37" s="49">
        <f>SUMIF(A22:A33,"ОБЪЕКТ",R22:R33)</f>
        <v>0</v>
      </c>
      <c r="S37" s="49">
        <f>SUMIF(A22:A33,"ОБЪЕКТ",S22:S33)</f>
        <v>0</v>
      </c>
      <c r="T37" s="49">
        <f>SUMIF(A22:A33,"ОБЪЕКТ",T22:T33)</f>
        <v>0</v>
      </c>
      <c r="U37" s="49">
        <f>SUMIF(A22:A33,"ОБЪЕКТ",U22:U33)</f>
        <v>0</v>
      </c>
      <c r="V37" s="49">
        <f>SUMIF(A22:A33,"ОБЪЕКТ",V22:V33)</f>
        <v>0</v>
      </c>
      <c r="W37" s="49">
        <f>SUMIF(B22:B33,"ОБЪЕКТ",W22:W33)</f>
        <v>0</v>
      </c>
      <c r="X37" s="19"/>
      <c r="Y37" s="2"/>
      <c r="Z37" s="2"/>
      <c r="AA37" s="2"/>
      <c r="AB37" s="2"/>
    </row>
    <row r="38" spans="1:28" ht="12.75" customHeight="1">
      <c r="E38" s="104" t="s">
        <v>186</v>
      </c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</row>
    <row r="39" spans="1:28">
      <c r="E39" s="104" t="s">
        <v>185</v>
      </c>
      <c r="G39" s="104"/>
      <c r="X39" s="104"/>
    </row>
    <row r="40" spans="1:28">
      <c r="X40" s="73"/>
    </row>
    <row r="41" spans="1:28">
      <c r="E41" s="104" t="s">
        <v>64</v>
      </c>
      <c r="X41" s="73"/>
    </row>
    <row r="42" spans="1:28" ht="8.25" customHeight="1">
      <c r="X42" s="73"/>
    </row>
    <row r="43" spans="1:28">
      <c r="E43" s="104" t="s">
        <v>65</v>
      </c>
      <c r="X43" s="73"/>
    </row>
    <row r="44" spans="1:28">
      <c r="X44" s="73"/>
    </row>
    <row r="45" spans="1:28">
      <c r="X45" s="73"/>
    </row>
    <row r="46" spans="1:28">
      <c r="X46" s="73"/>
    </row>
    <row r="47" spans="1:28">
      <c r="X47" s="73"/>
    </row>
    <row r="48" spans="1:28">
      <c r="X48" s="73"/>
    </row>
    <row r="49" spans="24:24">
      <c r="X49" s="73"/>
    </row>
    <row r="50" spans="24:24">
      <c r="X50" s="73"/>
    </row>
    <row r="51" spans="24:24">
      <c r="X51" s="73"/>
    </row>
    <row r="52" spans="24:24">
      <c r="X52" s="73"/>
    </row>
    <row r="53" spans="24:24">
      <c r="X53" s="73"/>
    </row>
    <row r="54" spans="24:24">
      <c r="X54" s="73"/>
    </row>
    <row r="55" spans="24:24">
      <c r="X55" s="73"/>
    </row>
    <row r="56" spans="24:24">
      <c r="X56" s="73"/>
    </row>
    <row r="57" spans="24:24">
      <c r="X57" s="73"/>
    </row>
    <row r="58" spans="24:24">
      <c r="X58" s="73"/>
    </row>
    <row r="59" spans="24:24">
      <c r="X59" s="73"/>
    </row>
    <row r="60" spans="24:24">
      <c r="X60" s="73"/>
    </row>
    <row r="61" spans="24:24">
      <c r="X61" s="73"/>
    </row>
    <row r="62" spans="24:24">
      <c r="X62" s="73"/>
    </row>
    <row r="63" spans="24:24">
      <c r="X63" s="73"/>
    </row>
    <row r="64" spans="24:24">
      <c r="X64" s="73"/>
    </row>
    <row r="65" spans="24:24">
      <c r="X65" s="73"/>
    </row>
    <row r="66" spans="24:24">
      <c r="X66" s="73"/>
    </row>
    <row r="67" spans="24:24">
      <c r="X67" s="73"/>
    </row>
    <row r="68" spans="24:24">
      <c r="X68" s="73"/>
    </row>
    <row r="69" spans="24:24">
      <c r="X69" s="73"/>
    </row>
    <row r="70" spans="24:24">
      <c r="X70" s="73"/>
    </row>
    <row r="71" spans="24:24">
      <c r="X71" s="73"/>
    </row>
    <row r="72" spans="24:24">
      <c r="X72" s="73"/>
    </row>
    <row r="73" spans="24:24">
      <c r="X73" s="73"/>
    </row>
  </sheetData>
  <autoFilter ref="A21:AB38"/>
  <mergeCells count="30">
    <mergeCell ref="X19:X20"/>
    <mergeCell ref="S19:S20"/>
    <mergeCell ref="O19:O20"/>
    <mergeCell ref="P19:P20"/>
    <mergeCell ref="F13:AA13"/>
    <mergeCell ref="F14:AA14"/>
    <mergeCell ref="F15:AA15"/>
    <mergeCell ref="Y19:AB19"/>
    <mergeCell ref="R19:R20"/>
    <mergeCell ref="I16:V16"/>
    <mergeCell ref="T19:T20"/>
    <mergeCell ref="V19:V20"/>
    <mergeCell ref="M19:M20"/>
    <mergeCell ref="K19:K20"/>
    <mergeCell ref="I17:V17"/>
    <mergeCell ref="N19:N20"/>
    <mergeCell ref="L19:L20"/>
    <mergeCell ref="Q19:Q20"/>
    <mergeCell ref="U19:U20"/>
    <mergeCell ref="W19:W20"/>
    <mergeCell ref="E19:E20"/>
    <mergeCell ref="G19:G20"/>
    <mergeCell ref="J19:J20"/>
    <mergeCell ref="H19:H20"/>
    <mergeCell ref="I19:I20"/>
    <mergeCell ref="A19:A20"/>
    <mergeCell ref="B19:B20"/>
    <mergeCell ref="C19:C20"/>
    <mergeCell ref="D19:D20"/>
    <mergeCell ref="F19:F20"/>
  </mergeCells>
  <phoneticPr fontId="2" type="noConversion"/>
  <pageMargins left="0.78740157480314965" right="0.19685039370078741" top="0.39370078740157483" bottom="0.39370078740157483" header="0" footer="0.19685039370078741"/>
  <pageSetup paperSize="9" scale="59" firstPageNumber="117" fitToHeight="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4" enableFormatConditionsCalculation="0">
    <pageSetUpPr fitToPage="1"/>
  </sheetPr>
  <dimension ref="A1:O42"/>
  <sheetViews>
    <sheetView view="pageBreakPreview" topLeftCell="E8" zoomScale="85" zoomScaleNormal="100" zoomScaleSheetLayoutView="85" workbookViewId="0">
      <selection activeCell="E16" sqref="E16"/>
    </sheetView>
  </sheetViews>
  <sheetFormatPr defaultColWidth="9.140625" defaultRowHeight="12.75"/>
  <cols>
    <col min="1" max="1" width="11.7109375" style="7" hidden="1" customWidth="1"/>
    <col min="2" max="2" width="9.140625" style="7" hidden="1" customWidth="1"/>
    <col min="3" max="3" width="9.140625" style="6" hidden="1" customWidth="1"/>
    <col min="4" max="4" width="10.5703125" style="7" hidden="1" customWidth="1"/>
    <col min="5" max="5" width="54.5703125" style="7" customWidth="1"/>
    <col min="6" max="6" width="9.85546875" style="7" customWidth="1"/>
    <col min="7" max="8" width="9.140625" style="7"/>
    <col min="9" max="9" width="9.85546875" style="7" customWidth="1"/>
    <col min="10" max="11" width="9.140625" style="7"/>
    <col min="12" max="12" width="10.140625" style="6" customWidth="1"/>
    <col min="13" max="13" width="10.140625" style="7" hidden="1" customWidth="1"/>
    <col min="14" max="16384" width="9.140625" style="7"/>
  </cols>
  <sheetData>
    <row r="1" spans="1:15" hidden="1">
      <c r="A1" s="7" t="s">
        <v>8</v>
      </c>
      <c r="B1" s="6" t="s">
        <v>19</v>
      </c>
      <c r="D1" s="6"/>
      <c r="J1" s="34"/>
      <c r="K1" s="34"/>
      <c r="L1" s="36"/>
    </row>
    <row r="2" spans="1:15" hidden="1">
      <c r="A2" s="7" t="s">
        <v>9</v>
      </c>
      <c r="B2" s="6" t="s">
        <v>20</v>
      </c>
      <c r="D2" s="6"/>
    </row>
    <row r="3" spans="1:15" hidden="1">
      <c r="A3" s="7" t="s">
        <v>17</v>
      </c>
      <c r="B3" s="3" t="s">
        <v>286</v>
      </c>
      <c r="D3" s="6"/>
      <c r="E3" s="121" t="s">
        <v>315</v>
      </c>
    </row>
    <row r="4" spans="1:15" hidden="1">
      <c r="A4" s="7" t="s">
        <v>18</v>
      </c>
      <c r="B4" s="6" t="s">
        <v>163</v>
      </c>
      <c r="D4" s="6"/>
      <c r="E4" s="7" t="s">
        <v>164</v>
      </c>
    </row>
    <row r="5" spans="1:15" hidden="1">
      <c r="A5" s="7" t="s">
        <v>93</v>
      </c>
      <c r="B5" s="72" t="s">
        <v>170</v>
      </c>
      <c r="D5" s="6"/>
      <c r="E5" s="7" t="s">
        <v>271</v>
      </c>
    </row>
    <row r="6" spans="1:15" hidden="1">
      <c r="A6" s="7" t="s">
        <v>21</v>
      </c>
      <c r="B6" s="3" t="s">
        <v>337</v>
      </c>
      <c r="D6" s="6"/>
    </row>
    <row r="7" spans="1:15" hidden="1">
      <c r="B7" s="6"/>
      <c r="D7" s="6"/>
    </row>
    <row r="8" spans="1:15">
      <c r="B8" s="6"/>
      <c r="C8" s="36"/>
      <c r="D8" s="6"/>
      <c r="L8" s="34" t="s">
        <v>56</v>
      </c>
    </row>
    <row r="9" spans="1:15">
      <c r="B9" s="6"/>
      <c r="C9" s="36"/>
      <c r="D9" s="6"/>
      <c r="L9" s="34" t="s">
        <v>46</v>
      </c>
    </row>
    <row r="10" spans="1:15">
      <c r="B10" s="6"/>
      <c r="C10" s="36"/>
      <c r="D10" s="6"/>
      <c r="L10" s="34" t="s">
        <v>52</v>
      </c>
    </row>
    <row r="11" spans="1:15">
      <c r="B11" s="6"/>
      <c r="C11" s="36"/>
      <c r="D11" s="6"/>
      <c r="L11" s="34" t="str">
        <f>" на "&amp;$B$6+1&amp;" год и на плановый период "&amp;$B$6+2&amp;" и "&amp;$B$6+3&amp;" годов"</f>
        <v xml:space="preserve"> на 2019 год и на плановый период 2020 и 2021 годов</v>
      </c>
    </row>
    <row r="12" spans="1:15">
      <c r="L12" s="7"/>
    </row>
    <row r="13" spans="1:15" ht="48.75" customHeight="1">
      <c r="E13" s="131" t="str">
        <f>"Перечень мероприятий по информационному обеспечению в области водных ресурсов 
по ГП 028, Рз "&amp;B1&amp;", ПР "&amp;B2&amp; ", ЦС "&amp;B3&amp;" "&amp;E3&amp;", "</f>
        <v xml:space="preserve">Перечень мероприятий по информационному обеспечению в области водных ресурсов 
по ГП 028, Рз 04, ПР 06, ЦС 28 2 02 90059 "Расходы на обеспечение деятельности (оказание услуг) государственных учреждений", </v>
      </c>
      <c r="F13" s="131"/>
      <c r="G13" s="131"/>
      <c r="H13" s="131"/>
      <c r="I13" s="131"/>
      <c r="J13" s="131"/>
      <c r="K13" s="131"/>
      <c r="L13" s="131"/>
      <c r="M13" s="24"/>
      <c r="N13" s="24"/>
      <c r="O13" s="24"/>
    </row>
    <row r="14" spans="1:15" ht="24" customHeight="1">
      <c r="E14" s="131" t="str">
        <f>"ВР "&amp;B4&amp;" "&amp;E4&amp;""</f>
        <v>ВР 612 "Субсидии бюджетным учреждениям на иные цели"</v>
      </c>
      <c r="F14" s="131"/>
      <c r="G14" s="131"/>
      <c r="H14" s="131"/>
      <c r="I14" s="131"/>
      <c r="J14" s="131"/>
      <c r="K14" s="131"/>
      <c r="L14" s="131"/>
      <c r="M14" s="24"/>
      <c r="N14" s="24"/>
      <c r="O14" s="24"/>
    </row>
    <row r="15" spans="1:15" ht="18" customHeight="1">
      <c r="E15" s="131" t="str">
        <f>" на "&amp;B6+1&amp;" год и на плановый период "&amp;B6+2&amp;" и "&amp;B6+3&amp;" годов"</f>
        <v xml:space="preserve"> на 2019 год и на плановый период 2020 и 2021 годов</v>
      </c>
      <c r="F15" s="131"/>
      <c r="G15" s="131"/>
      <c r="H15" s="131"/>
      <c r="I15" s="131"/>
      <c r="J15" s="131"/>
      <c r="K15" s="131"/>
      <c r="L15" s="131"/>
      <c r="M15" s="24"/>
      <c r="N15" s="24"/>
      <c r="O15" s="24"/>
    </row>
    <row r="16" spans="1:15" ht="15">
      <c r="A16" s="7" t="s">
        <v>28</v>
      </c>
      <c r="E16" s="66"/>
      <c r="F16" s="67"/>
      <c r="G16" s="106"/>
      <c r="H16" s="106"/>
      <c r="I16" s="106"/>
      <c r="J16" s="106"/>
      <c r="K16" s="106"/>
      <c r="L16" s="106"/>
      <c r="M16" s="106"/>
      <c r="N16" s="5"/>
      <c r="O16" s="5"/>
    </row>
    <row r="17" spans="1:15">
      <c r="E17" s="140" t="s">
        <v>29</v>
      </c>
      <c r="F17" s="140"/>
      <c r="G17" s="140"/>
      <c r="H17" s="140"/>
      <c r="I17" s="140"/>
      <c r="J17" s="140"/>
      <c r="K17" s="140"/>
      <c r="L17" s="140"/>
      <c r="M17" s="77"/>
      <c r="N17" s="109"/>
      <c r="O17" s="109"/>
    </row>
    <row r="19" spans="1:15" s="28" customFormat="1" ht="53.25" customHeight="1">
      <c r="A19" s="26" t="s">
        <v>23</v>
      </c>
      <c r="B19" s="26" t="s">
        <v>22</v>
      </c>
      <c r="C19" s="27" t="s">
        <v>135</v>
      </c>
      <c r="D19" s="26" t="s">
        <v>144</v>
      </c>
      <c r="E19" s="26" t="s">
        <v>138</v>
      </c>
      <c r="F19" s="26" t="s">
        <v>162</v>
      </c>
      <c r="G19" s="26" t="s">
        <v>0</v>
      </c>
      <c r="H19" s="26" t="s">
        <v>1</v>
      </c>
      <c r="I19" s="26" t="str">
        <f>"Остаток стоимости работ на 01.01."&amp;B6+1</f>
        <v>Остаток стоимости работ на 01.01.2019</v>
      </c>
      <c r="J19" s="26" t="str">
        <f>"Прогноз "&amp;B6+1&amp;" года"</f>
        <v>Прогноз 2019 года</v>
      </c>
      <c r="K19" s="26" t="str">
        <f>"Прогноз "&amp;B6+2&amp;" года"</f>
        <v>Прогноз 2020 года</v>
      </c>
      <c r="L19" s="26" t="str">
        <f>"Прогноз "&amp;B6+3&amp;" года"</f>
        <v>Прогноз 2021 года</v>
      </c>
      <c r="M19" s="27" t="s">
        <v>149</v>
      </c>
    </row>
    <row r="20" spans="1:15" s="29" customFormat="1">
      <c r="A20" s="110"/>
      <c r="B20" s="110">
        <v>1</v>
      </c>
      <c r="C20" s="110">
        <v>2</v>
      </c>
      <c r="D20" s="110">
        <v>3</v>
      </c>
      <c r="E20" s="110">
        <v>1</v>
      </c>
      <c r="F20" s="110">
        <v>2</v>
      </c>
      <c r="G20" s="110">
        <v>3</v>
      </c>
      <c r="H20" s="110">
        <v>4</v>
      </c>
      <c r="I20" s="110">
        <v>5</v>
      </c>
      <c r="J20" s="110">
        <v>6</v>
      </c>
      <c r="K20" s="110">
        <v>7</v>
      </c>
      <c r="L20" s="110">
        <v>8</v>
      </c>
      <c r="M20" s="110"/>
    </row>
    <row r="21" spans="1:15" s="29" customFormat="1">
      <c r="A21" s="38"/>
      <c r="B21" s="26"/>
      <c r="C21" s="27"/>
      <c r="D21" s="26"/>
      <c r="E21" s="26"/>
      <c r="F21" s="26"/>
      <c r="G21" s="26"/>
      <c r="H21" s="26"/>
      <c r="I21" s="26"/>
      <c r="J21" s="26"/>
      <c r="K21" s="26"/>
      <c r="L21" s="47"/>
      <c r="M21" s="18"/>
    </row>
    <row r="22" spans="1:15">
      <c r="A22" s="7" t="s">
        <v>47</v>
      </c>
      <c r="B22" s="20"/>
      <c r="C22" s="19"/>
      <c r="D22" s="20"/>
      <c r="E22" s="18"/>
      <c r="F22" s="49"/>
      <c r="G22" s="49"/>
      <c r="H22" s="49"/>
      <c r="I22" s="49"/>
      <c r="J22" s="49"/>
      <c r="K22" s="49"/>
      <c r="L22" s="19"/>
      <c r="M22" s="20"/>
    </row>
    <row r="23" spans="1:15">
      <c r="A23" s="7" t="s">
        <v>47</v>
      </c>
      <c r="B23" s="20"/>
      <c r="C23" s="19"/>
      <c r="D23" s="20"/>
      <c r="E23" s="18"/>
      <c r="F23" s="49"/>
      <c r="G23" s="49"/>
      <c r="H23" s="49"/>
      <c r="I23" s="49"/>
      <c r="J23" s="49"/>
      <c r="K23" s="49"/>
      <c r="L23" s="19"/>
      <c r="M23" s="20"/>
    </row>
    <row r="24" spans="1:15">
      <c r="A24" s="7" t="s">
        <v>47</v>
      </c>
      <c r="B24" s="20"/>
      <c r="C24" s="19"/>
      <c r="D24" s="20"/>
      <c r="E24" s="18"/>
      <c r="F24" s="49"/>
      <c r="G24" s="49"/>
      <c r="H24" s="49"/>
      <c r="I24" s="49"/>
      <c r="J24" s="49"/>
      <c r="K24" s="49"/>
      <c r="L24" s="19"/>
      <c r="M24" s="20"/>
    </row>
    <row r="25" spans="1:15">
      <c r="A25" s="7" t="s">
        <v>47</v>
      </c>
      <c r="B25" s="20"/>
      <c r="C25" s="19"/>
      <c r="D25" s="20"/>
      <c r="E25" s="18"/>
      <c r="F25" s="49"/>
      <c r="G25" s="49"/>
      <c r="H25" s="49"/>
      <c r="I25" s="49"/>
      <c r="J25" s="49"/>
      <c r="K25" s="49"/>
      <c r="L25" s="19"/>
      <c r="M25" s="20"/>
    </row>
    <row r="26" spans="1:15">
      <c r="A26" s="7" t="s">
        <v>47</v>
      </c>
      <c r="B26" s="20"/>
      <c r="C26" s="19"/>
      <c r="D26" s="20"/>
      <c r="E26" s="18"/>
      <c r="F26" s="49"/>
      <c r="G26" s="49"/>
      <c r="H26" s="49"/>
      <c r="I26" s="49"/>
      <c r="J26" s="49"/>
      <c r="K26" s="49"/>
      <c r="L26" s="19"/>
      <c r="M26" s="20"/>
    </row>
    <row r="27" spans="1:15">
      <c r="B27" s="20"/>
      <c r="C27" s="19"/>
      <c r="D27" s="20"/>
      <c r="E27" s="20"/>
      <c r="F27" s="49"/>
      <c r="G27" s="49"/>
      <c r="H27" s="49"/>
      <c r="I27" s="49"/>
      <c r="J27" s="49"/>
      <c r="K27" s="49"/>
      <c r="L27" s="19"/>
      <c r="M27" s="20"/>
    </row>
    <row r="28" spans="1:15">
      <c r="A28" s="7" t="s">
        <v>50</v>
      </c>
      <c r="B28" s="20"/>
      <c r="C28" s="19"/>
      <c r="D28" s="20"/>
      <c r="E28" s="20" t="s">
        <v>136</v>
      </c>
      <c r="F28" s="49">
        <f>SUMIF(A22:A27,"ОБЪЕКТ",F22:F27)</f>
        <v>0</v>
      </c>
      <c r="G28" s="49">
        <f>SUMIF(A22:A27,"ОБЪЕКТ",G22:G27)</f>
        <v>0</v>
      </c>
      <c r="H28" s="49">
        <f>SUMIF(A22:A27,"ОБЪЕКТ",H22:H27)</f>
        <v>0</v>
      </c>
      <c r="I28" s="49">
        <f>SUMIF(A22:A27,"ОБЪЕКТ",I22:I27)</f>
        <v>0</v>
      </c>
      <c r="J28" s="49">
        <f>SUMIF(A22:A27,"ОБЪЕКТ",J22:J27)</f>
        <v>0</v>
      </c>
      <c r="K28" s="49">
        <f>SUMIF(A22:A27,"ОБЪЕКТ",K22:K27)</f>
        <v>0</v>
      </c>
      <c r="L28" s="19"/>
      <c r="M28" s="20"/>
    </row>
    <row r="30" spans="1:15">
      <c r="E30" s="7" t="s">
        <v>64</v>
      </c>
    </row>
    <row r="32" spans="1:15">
      <c r="E32" s="7" t="s">
        <v>65</v>
      </c>
    </row>
    <row r="35" spans="5:5">
      <c r="E35" s="62" t="s">
        <v>267</v>
      </c>
    </row>
    <row r="37" spans="5:5">
      <c r="E37" s="121" t="s">
        <v>270</v>
      </c>
    </row>
    <row r="38" spans="5:5">
      <c r="E38" s="85" t="s">
        <v>268</v>
      </c>
    </row>
    <row r="39" spans="5:5">
      <c r="E39" s="121" t="s">
        <v>269</v>
      </c>
    </row>
    <row r="40" spans="5:5" ht="18.75">
      <c r="E40" s="101"/>
    </row>
    <row r="41" spans="5:5">
      <c r="E41" s="102"/>
    </row>
    <row r="42" spans="5:5" ht="18.75">
      <c r="E42" s="103"/>
    </row>
  </sheetData>
  <autoFilter ref="A20:M28"/>
  <mergeCells count="4">
    <mergeCell ref="E13:L13"/>
    <mergeCell ref="E14:L14"/>
    <mergeCell ref="E15:L15"/>
    <mergeCell ref="E17:L17"/>
  </mergeCells>
  <phoneticPr fontId="2" type="noConversion"/>
  <pageMargins left="0.78740157480314965" right="0.19685039370078741" top="0.39370078740157483" bottom="0.39370078740157483" header="0" footer="0.19685039370078741"/>
  <pageSetup paperSize="9" firstPageNumber="122" fitToHeight="9" orientation="landscape" useFirstPageNumber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8"/>
  <sheetViews>
    <sheetView view="pageBreakPreview" topLeftCell="E7" zoomScale="85" zoomScaleNormal="100" workbookViewId="0">
      <selection activeCell="E16" sqref="E16"/>
    </sheetView>
  </sheetViews>
  <sheetFormatPr defaultColWidth="9.140625" defaultRowHeight="12.75"/>
  <cols>
    <col min="1" max="1" width="11.7109375" style="104" hidden="1" customWidth="1"/>
    <col min="2" max="2" width="9.140625" style="104" hidden="1" customWidth="1"/>
    <col min="3" max="3" width="9.140625" style="3" hidden="1" customWidth="1"/>
    <col min="4" max="4" width="10.5703125" style="104" hidden="1" customWidth="1"/>
    <col min="5" max="5" width="63.140625" style="104" customWidth="1"/>
    <col min="6" max="6" width="9.85546875" style="104" customWidth="1"/>
    <col min="7" max="7" width="11.85546875" style="104" customWidth="1"/>
    <col min="8" max="8" width="9.140625" style="104"/>
    <col min="9" max="9" width="9.85546875" style="104" customWidth="1"/>
    <col min="10" max="11" width="9.140625" style="104"/>
    <col min="12" max="12" width="10.140625" style="3" customWidth="1"/>
    <col min="13" max="13" width="10.42578125" style="104" hidden="1" customWidth="1"/>
    <col min="14" max="16384" width="9.140625" style="104"/>
  </cols>
  <sheetData>
    <row r="1" spans="1:15" hidden="1">
      <c r="A1" s="104" t="s">
        <v>8</v>
      </c>
      <c r="B1" s="3" t="s">
        <v>19</v>
      </c>
      <c r="D1" s="3"/>
      <c r="J1" s="22"/>
      <c r="K1" s="22"/>
      <c r="L1" s="23"/>
    </row>
    <row r="2" spans="1:15" hidden="1">
      <c r="A2" s="104" t="s">
        <v>9</v>
      </c>
      <c r="B2" s="3" t="s">
        <v>20</v>
      </c>
      <c r="D2" s="3"/>
    </row>
    <row r="3" spans="1:15" hidden="1">
      <c r="A3" s="104" t="s">
        <v>17</v>
      </c>
      <c r="B3" s="3" t="s">
        <v>282</v>
      </c>
      <c r="D3" s="3"/>
      <c r="E3" s="104" t="s">
        <v>261</v>
      </c>
    </row>
    <row r="4" spans="1:15" hidden="1">
      <c r="A4" s="104" t="s">
        <v>18</v>
      </c>
      <c r="B4" s="6" t="s">
        <v>166</v>
      </c>
      <c r="D4" s="3"/>
      <c r="E4" s="104" t="s">
        <v>316</v>
      </c>
    </row>
    <row r="5" spans="1:15" ht="12" hidden="1" customHeight="1">
      <c r="A5" s="104" t="s">
        <v>93</v>
      </c>
      <c r="B5" s="6" t="s">
        <v>54</v>
      </c>
      <c r="D5" s="3"/>
      <c r="E5" s="104" t="s">
        <v>271</v>
      </c>
    </row>
    <row r="6" spans="1:15" hidden="1">
      <c r="A6" s="104" t="s">
        <v>21</v>
      </c>
      <c r="B6" s="3" t="s">
        <v>337</v>
      </c>
      <c r="D6" s="3"/>
    </row>
    <row r="7" spans="1:15">
      <c r="B7" s="3"/>
      <c r="D7" s="3"/>
    </row>
    <row r="8" spans="1:15">
      <c r="B8" s="3"/>
      <c r="C8" s="23"/>
      <c r="D8" s="3"/>
      <c r="L8" s="22" t="s">
        <v>168</v>
      </c>
    </row>
    <row r="9" spans="1:15">
      <c r="B9" s="3"/>
      <c r="C9" s="23"/>
      <c r="D9" s="3"/>
      <c r="L9" s="22" t="s">
        <v>46</v>
      </c>
    </row>
    <row r="10" spans="1:15">
      <c r="B10" s="3"/>
      <c r="C10" s="23"/>
      <c r="D10" s="3"/>
      <c r="L10" s="22" t="s">
        <v>52</v>
      </c>
    </row>
    <row r="11" spans="1:15">
      <c r="B11" s="3"/>
      <c r="C11" s="23"/>
      <c r="D11" s="3"/>
      <c r="L11" s="34" t="str">
        <f>" на "&amp;$B$6+1&amp;" год и на плановый период "&amp;$B$6+2&amp;" и "&amp;$B$6+3&amp;" годов"</f>
        <v xml:space="preserve"> на 2019 год и на плановый период 2020 и 2021 годов</v>
      </c>
    </row>
    <row r="12" spans="1:15">
      <c r="L12" s="104"/>
    </row>
    <row r="13" spans="1:15" ht="51" customHeight="1">
      <c r="E13" s="131" t="str">
        <f>"Перечень мероприятий по  информационному  обеспечению в области водных ресурсов                                                             по ГП 028, Рз "&amp;B1&amp;", ПР "&amp;B2&amp; ", ЦС "&amp;B3&amp;" "&amp;E3&amp;", "</f>
        <v xml:space="preserve">Перечень мероприятий по  информационному  обеспечению в области водных ресурсов                                                             по ГП 028, Рз 04, ПР 06, ЦС 28 2 02 90019 "Расходы на обеспечение функций государственных органов, в том числе территориальных органов", </v>
      </c>
      <c r="F13" s="131"/>
      <c r="G13" s="131"/>
      <c r="H13" s="131"/>
      <c r="I13" s="131"/>
      <c r="J13" s="131"/>
      <c r="K13" s="131"/>
      <c r="L13" s="131"/>
      <c r="M13" s="24"/>
      <c r="N13" s="24"/>
      <c r="O13" s="24"/>
    </row>
    <row r="14" spans="1:15" ht="19.5" customHeight="1">
      <c r="E14" s="131" t="str">
        <f>"ВР "&amp;B4&amp;" "&amp;E4&amp;""</f>
        <v>ВР 244 "Прочая закупка товаров, работ и услуг"</v>
      </c>
      <c r="F14" s="131"/>
      <c r="G14" s="131"/>
      <c r="H14" s="131"/>
      <c r="I14" s="131"/>
      <c r="J14" s="131"/>
      <c r="K14" s="131"/>
      <c r="L14" s="131"/>
      <c r="M14" s="24"/>
      <c r="N14" s="24"/>
      <c r="O14" s="24"/>
    </row>
    <row r="15" spans="1:15" ht="15.75" customHeight="1">
      <c r="E15" s="131" t="str">
        <f>" на "&amp;B6+1&amp;" год и на плановый период "&amp;B6+2&amp;" и "&amp;B6+3&amp;" годов"</f>
        <v xml:space="preserve"> на 2019 год и на плановый период 2020 и 2021 годов</v>
      </c>
      <c r="F15" s="131"/>
      <c r="G15" s="131"/>
      <c r="H15" s="131"/>
      <c r="I15" s="131"/>
      <c r="J15" s="131"/>
      <c r="K15" s="131"/>
      <c r="L15" s="131"/>
      <c r="M15" s="24"/>
      <c r="N15" s="24"/>
      <c r="O15" s="24"/>
    </row>
    <row r="16" spans="1:15" ht="15">
      <c r="A16" s="104" t="s">
        <v>28</v>
      </c>
      <c r="E16" s="111"/>
      <c r="F16" s="25"/>
      <c r="G16" s="106"/>
      <c r="H16" s="106"/>
      <c r="I16" s="106"/>
      <c r="J16" s="106"/>
      <c r="K16" s="106"/>
      <c r="L16" s="106"/>
      <c r="M16" s="106"/>
      <c r="N16" s="5"/>
      <c r="O16" s="5"/>
    </row>
    <row r="17" spans="1:22">
      <c r="E17" s="136" t="s">
        <v>29</v>
      </c>
      <c r="F17" s="136"/>
      <c r="G17" s="136"/>
      <c r="H17" s="136"/>
      <c r="I17" s="136"/>
      <c r="J17" s="136"/>
      <c r="K17" s="136"/>
      <c r="L17" s="136"/>
      <c r="M17" s="112"/>
      <c r="N17" s="107"/>
      <c r="O17" s="107"/>
    </row>
    <row r="19" spans="1:22" s="28" customFormat="1" ht="55.5" customHeight="1">
      <c r="A19" s="26" t="s">
        <v>23</v>
      </c>
      <c r="B19" s="26" t="s">
        <v>22</v>
      </c>
      <c r="C19" s="27" t="s">
        <v>135</v>
      </c>
      <c r="D19" s="26" t="s">
        <v>144</v>
      </c>
      <c r="E19" s="26" t="s">
        <v>138</v>
      </c>
      <c r="F19" s="26" t="s">
        <v>162</v>
      </c>
      <c r="G19" s="26" t="s">
        <v>0</v>
      </c>
      <c r="H19" s="26" t="s">
        <v>1</v>
      </c>
      <c r="I19" s="26" t="str">
        <f>"Остаток стоимости работ на 01.01."&amp;B6+1</f>
        <v>Остаток стоимости работ на 01.01.2019</v>
      </c>
      <c r="J19" s="26" t="str">
        <f>"Прогноз "&amp;B6+1&amp;" года"</f>
        <v>Прогноз 2019 года</v>
      </c>
      <c r="K19" s="26" t="str">
        <f>"Прогноз "&amp;B6+2&amp;" года"</f>
        <v>Прогноз 2020 года</v>
      </c>
      <c r="L19" s="26" t="str">
        <f>"Прогноз "&amp;B6+3&amp;" года"</f>
        <v>Прогноз 2021 года</v>
      </c>
      <c r="M19" s="27" t="s">
        <v>149</v>
      </c>
    </row>
    <row r="20" spans="1:22" s="122" customFormat="1">
      <c r="A20" s="110"/>
      <c r="B20" s="110">
        <v>1</v>
      </c>
      <c r="C20" s="110">
        <v>2</v>
      </c>
      <c r="D20" s="110">
        <v>3</v>
      </c>
      <c r="E20" s="110">
        <v>1</v>
      </c>
      <c r="F20" s="110">
        <v>2</v>
      </c>
      <c r="G20" s="110">
        <v>3</v>
      </c>
      <c r="H20" s="110">
        <v>4</v>
      </c>
      <c r="I20" s="110">
        <v>5</v>
      </c>
      <c r="J20" s="110">
        <v>6</v>
      </c>
      <c r="K20" s="110">
        <v>7</v>
      </c>
      <c r="L20" s="110">
        <v>8</v>
      </c>
      <c r="M20" s="110"/>
      <c r="V20" s="29"/>
    </row>
    <row r="21" spans="1:22" s="122" customFormat="1">
      <c r="A21" s="38"/>
      <c r="B21" s="26"/>
      <c r="C21" s="27"/>
      <c r="D21" s="26"/>
      <c r="E21" s="26" t="s">
        <v>347</v>
      </c>
      <c r="F21" s="26"/>
      <c r="G21" s="26"/>
      <c r="H21" s="26"/>
      <c r="I21" s="26"/>
      <c r="J21" s="26"/>
      <c r="K21" s="26"/>
      <c r="L21" s="55"/>
      <c r="M21" s="1"/>
    </row>
    <row r="22" spans="1:22">
      <c r="A22" s="104" t="s">
        <v>47</v>
      </c>
      <c r="B22" s="2"/>
      <c r="C22" s="10"/>
      <c r="D22" s="2"/>
      <c r="E22" s="1"/>
      <c r="F22" s="21"/>
      <c r="G22" s="21"/>
      <c r="H22" s="21"/>
      <c r="I22" s="21"/>
      <c r="J22" s="21"/>
      <c r="K22" s="21"/>
      <c r="L22" s="10"/>
      <c r="M22" s="2"/>
    </row>
    <row r="23" spans="1:22">
      <c r="A23" s="104" t="s">
        <v>47</v>
      </c>
      <c r="B23" s="2"/>
      <c r="C23" s="10"/>
      <c r="D23" s="2"/>
      <c r="E23" s="1" t="s">
        <v>348</v>
      </c>
      <c r="F23" s="21"/>
      <c r="G23" s="21"/>
      <c r="H23" s="21"/>
      <c r="I23" s="21"/>
      <c r="J23" s="21"/>
      <c r="K23" s="21"/>
      <c r="L23" s="10"/>
      <c r="M23" s="2"/>
    </row>
    <row r="24" spans="1:22">
      <c r="A24" s="104" t="s">
        <v>47</v>
      </c>
      <c r="B24" s="2"/>
      <c r="C24" s="10"/>
      <c r="D24" s="2"/>
      <c r="E24" s="1"/>
      <c r="F24" s="21"/>
      <c r="G24" s="21"/>
      <c r="H24" s="21"/>
      <c r="I24" s="21"/>
      <c r="J24" s="21"/>
      <c r="K24" s="21"/>
      <c r="L24" s="10"/>
      <c r="M24" s="2"/>
    </row>
    <row r="25" spans="1:22">
      <c r="A25" s="104" t="s">
        <v>47</v>
      </c>
      <c r="B25" s="2"/>
      <c r="C25" s="10"/>
      <c r="D25" s="2"/>
      <c r="E25" s="1" t="s">
        <v>239</v>
      </c>
      <c r="F25" s="21"/>
      <c r="G25" s="21"/>
      <c r="H25" s="21"/>
      <c r="I25" s="21"/>
      <c r="J25" s="21"/>
      <c r="K25" s="21"/>
      <c r="L25" s="10"/>
      <c r="M25" s="2"/>
    </row>
    <row r="26" spans="1:22">
      <c r="A26" s="104" t="s">
        <v>47</v>
      </c>
      <c r="B26" s="2"/>
      <c r="C26" s="10"/>
      <c r="D26" s="2"/>
      <c r="E26" s="1"/>
      <c r="F26" s="21"/>
      <c r="G26" s="21"/>
      <c r="H26" s="21"/>
      <c r="I26" s="21"/>
      <c r="J26" s="21"/>
      <c r="K26" s="21"/>
      <c r="L26" s="10"/>
      <c r="M26" s="2"/>
    </row>
    <row r="27" spans="1:22">
      <c r="A27" s="104" t="s">
        <v>47</v>
      </c>
      <c r="B27" s="2"/>
      <c r="C27" s="10"/>
      <c r="D27" s="2"/>
      <c r="E27" s="1" t="s">
        <v>240</v>
      </c>
      <c r="F27" s="21"/>
      <c r="G27" s="21"/>
      <c r="H27" s="21"/>
      <c r="I27" s="21"/>
      <c r="J27" s="21"/>
      <c r="K27" s="21"/>
      <c r="L27" s="10"/>
      <c r="M27" s="2"/>
    </row>
    <row r="28" spans="1:22">
      <c r="B28" s="2"/>
      <c r="C28" s="10"/>
      <c r="D28" s="2"/>
      <c r="E28" s="1"/>
      <c r="F28" s="21"/>
      <c r="G28" s="21"/>
      <c r="H28" s="21"/>
      <c r="I28" s="21"/>
      <c r="J28" s="21"/>
      <c r="K28" s="21"/>
      <c r="L28" s="10"/>
      <c r="M28" s="2"/>
    </row>
    <row r="29" spans="1:22">
      <c r="B29" s="2"/>
      <c r="C29" s="10"/>
      <c r="D29" s="2"/>
      <c r="E29" s="1" t="s">
        <v>241</v>
      </c>
      <c r="F29" s="21"/>
      <c r="G29" s="21"/>
      <c r="H29" s="21"/>
      <c r="I29" s="21"/>
      <c r="J29" s="21"/>
      <c r="K29" s="21"/>
      <c r="L29" s="10"/>
      <c r="M29" s="2"/>
    </row>
    <row r="30" spans="1:22">
      <c r="B30" s="2"/>
      <c r="C30" s="10"/>
      <c r="D30" s="2"/>
      <c r="E30" s="1"/>
      <c r="F30" s="21"/>
      <c r="G30" s="21"/>
      <c r="H30" s="21"/>
      <c r="I30" s="21"/>
      <c r="J30" s="21"/>
      <c r="K30" s="21"/>
      <c r="L30" s="10"/>
      <c r="M30" s="2"/>
    </row>
    <row r="31" spans="1:22">
      <c r="B31" s="2"/>
      <c r="C31" s="10"/>
      <c r="D31" s="2"/>
      <c r="E31" s="1" t="s">
        <v>242</v>
      </c>
      <c r="F31" s="21"/>
      <c r="G31" s="21"/>
      <c r="H31" s="21"/>
      <c r="I31" s="21"/>
      <c r="J31" s="21"/>
      <c r="K31" s="21"/>
      <c r="L31" s="10"/>
      <c r="M31" s="2"/>
    </row>
    <row r="32" spans="1:22">
      <c r="B32" s="2"/>
      <c r="C32" s="10"/>
      <c r="D32" s="2"/>
      <c r="E32" s="1"/>
      <c r="F32" s="21"/>
      <c r="G32" s="21"/>
      <c r="H32" s="21"/>
      <c r="I32" s="21"/>
      <c r="J32" s="21"/>
      <c r="K32" s="21"/>
      <c r="L32" s="10"/>
      <c r="M32" s="2"/>
    </row>
    <row r="33" spans="1:13">
      <c r="B33" s="2"/>
      <c r="C33" s="10"/>
      <c r="D33" s="2"/>
      <c r="E33" s="2" t="s">
        <v>243</v>
      </c>
      <c r="F33" s="21"/>
      <c r="G33" s="21"/>
      <c r="H33" s="21"/>
      <c r="I33" s="21"/>
      <c r="J33" s="21"/>
      <c r="K33" s="21"/>
      <c r="L33" s="10"/>
      <c r="M33" s="2"/>
    </row>
    <row r="34" spans="1:13">
      <c r="A34" s="7" t="s">
        <v>50</v>
      </c>
      <c r="B34" s="2"/>
      <c r="C34" s="10"/>
      <c r="D34" s="2"/>
      <c r="E34" s="2" t="s">
        <v>136</v>
      </c>
      <c r="F34" s="21">
        <f>SUMIF(A22:A33,"ОБЪЕКТ",F22:F33)</f>
        <v>0</v>
      </c>
      <c r="G34" s="21">
        <f>SUMIF(A22:A33,"ОБЪЕКТ",G22:G33)</f>
        <v>0</v>
      </c>
      <c r="H34" s="21">
        <f>SUMIF(A22:A33,"ОБЪЕКТ",H22:H33)</f>
        <v>0</v>
      </c>
      <c r="I34" s="21">
        <f>SUMIF(A22:A33,"ОБЪЕКТ",I22:I33)</f>
        <v>0</v>
      </c>
      <c r="J34" s="21">
        <f>SUMIF(A22:A33,"ОБЪЕКТ",J22:J33)</f>
        <v>0</v>
      </c>
      <c r="K34" s="21">
        <f>SUMIF(A22:A33,"ОБЪЕКТ",K22:K33)</f>
        <v>0</v>
      </c>
      <c r="L34" s="10"/>
      <c r="M34" s="2"/>
    </row>
    <row r="36" spans="1:13">
      <c r="E36" s="104" t="s">
        <v>64</v>
      </c>
    </row>
    <row r="38" spans="1:13">
      <c r="E38" s="104" t="s">
        <v>65</v>
      </c>
    </row>
  </sheetData>
  <autoFilter ref="A20:M34"/>
  <mergeCells count="4">
    <mergeCell ref="E13:L13"/>
    <mergeCell ref="E14:L14"/>
    <mergeCell ref="E15:L15"/>
    <mergeCell ref="E17:L17"/>
  </mergeCells>
  <phoneticPr fontId="2" type="noConversion"/>
  <pageMargins left="0.78740157480314965" right="0.19685039370078741" top="0.39370078740157483" bottom="0.39370078740157483" header="0" footer="0.19685039370078741"/>
  <pageSetup paperSize="9" firstPageNumber="123" fitToHeight="9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8"/>
  <sheetViews>
    <sheetView view="pageBreakPreview" topLeftCell="E7" zoomScale="85" zoomScaleNormal="100" workbookViewId="0">
      <selection activeCell="L16" sqref="L16"/>
    </sheetView>
  </sheetViews>
  <sheetFormatPr defaultColWidth="9.140625" defaultRowHeight="12.75"/>
  <cols>
    <col min="1" max="1" width="11.7109375" style="104" hidden="1" customWidth="1"/>
    <col min="2" max="2" width="9.140625" style="104" hidden="1" customWidth="1"/>
    <col min="3" max="3" width="9.140625" style="3" hidden="1" customWidth="1"/>
    <col min="4" max="4" width="10.5703125" style="104" hidden="1" customWidth="1"/>
    <col min="5" max="5" width="63.140625" style="104" customWidth="1"/>
    <col min="6" max="6" width="9.85546875" style="104" customWidth="1"/>
    <col min="7" max="8" width="9.140625" style="104"/>
    <col min="9" max="9" width="9.85546875" style="104" customWidth="1"/>
    <col min="10" max="11" width="9.140625" style="104"/>
    <col min="12" max="12" width="10.140625" style="3" customWidth="1"/>
    <col min="13" max="13" width="10.42578125" style="104" hidden="1" customWidth="1"/>
    <col min="14" max="16384" width="9.140625" style="104"/>
  </cols>
  <sheetData>
    <row r="1" spans="1:15" hidden="1">
      <c r="A1" s="104" t="s">
        <v>8</v>
      </c>
      <c r="B1" s="3" t="s">
        <v>19</v>
      </c>
      <c r="D1" s="3"/>
      <c r="J1" s="22"/>
      <c r="K1" s="22"/>
      <c r="L1" s="23"/>
    </row>
    <row r="2" spans="1:15" hidden="1">
      <c r="A2" s="104" t="s">
        <v>9</v>
      </c>
      <c r="B2" s="3" t="s">
        <v>20</v>
      </c>
      <c r="D2" s="3"/>
    </row>
    <row r="3" spans="1:15" hidden="1">
      <c r="A3" s="104" t="s">
        <v>17</v>
      </c>
      <c r="B3" s="3" t="s">
        <v>282</v>
      </c>
      <c r="D3" s="3"/>
      <c r="E3" s="104" t="s">
        <v>317</v>
      </c>
    </row>
    <row r="4" spans="1:15" hidden="1">
      <c r="A4" s="104" t="s">
        <v>18</v>
      </c>
      <c r="B4" s="3" t="s">
        <v>283</v>
      </c>
      <c r="D4" s="3"/>
      <c r="E4" s="104" t="s">
        <v>284</v>
      </c>
    </row>
    <row r="5" spans="1:15" ht="12" hidden="1" customHeight="1">
      <c r="A5" s="104" t="s">
        <v>93</v>
      </c>
      <c r="B5" s="6" t="s">
        <v>54</v>
      </c>
      <c r="D5" s="3"/>
      <c r="E5" s="104" t="s">
        <v>271</v>
      </c>
    </row>
    <row r="6" spans="1:15" hidden="1">
      <c r="A6" s="104" t="s">
        <v>21</v>
      </c>
      <c r="B6" s="3" t="s">
        <v>337</v>
      </c>
      <c r="D6" s="3"/>
    </row>
    <row r="7" spans="1:15">
      <c r="B7" s="3"/>
      <c r="D7" s="3"/>
    </row>
    <row r="8" spans="1:15">
      <c r="B8" s="3"/>
      <c r="C8" s="23"/>
      <c r="D8" s="3"/>
      <c r="L8" s="22" t="s">
        <v>285</v>
      </c>
    </row>
    <row r="9" spans="1:15">
      <c r="B9" s="3"/>
      <c r="C9" s="23"/>
      <c r="D9" s="3"/>
      <c r="L9" s="22" t="s">
        <v>46</v>
      </c>
    </row>
    <row r="10" spans="1:15">
      <c r="B10" s="3"/>
      <c r="C10" s="23"/>
      <c r="D10" s="3"/>
      <c r="L10" s="22" t="s">
        <v>52</v>
      </c>
    </row>
    <row r="11" spans="1:15">
      <c r="B11" s="3"/>
      <c r="C11" s="23"/>
      <c r="D11" s="3"/>
      <c r="L11" s="34" t="str">
        <f>" на "&amp;$B$6+1&amp;" год и на плановый период "&amp;$B$6+2&amp;" и "&amp;$B$6+3&amp;" годов"</f>
        <v xml:space="preserve"> на 2019 год и на плановый период 2020 и 2021 годов</v>
      </c>
    </row>
    <row r="12" spans="1:15">
      <c r="L12" s="104"/>
    </row>
    <row r="13" spans="1:15" ht="40.5" customHeight="1">
      <c r="E13" s="131" t="str">
        <f>"Перечень мероприятий по  информационному  обеспечению в области водных ресурсов                                                             по ГП 028, Рз "&amp;B1&amp;", ПР "&amp;B2&amp; ", ЦС "&amp;B3&amp;" "&amp;E3&amp;", "</f>
        <v xml:space="preserve">Перечень мероприятий по  информационному  обеспечению в области водных ресурсов                                                             по ГП 028, Рз 04, ПР 06, ЦС 28 2 02 90019 "Расходы на обеспечение функций государственных органов", </v>
      </c>
      <c r="F13" s="131"/>
      <c r="G13" s="131"/>
      <c r="H13" s="131"/>
      <c r="I13" s="131"/>
      <c r="J13" s="131"/>
      <c r="K13" s="131"/>
      <c r="L13" s="131"/>
      <c r="M13" s="24"/>
      <c r="N13" s="24"/>
      <c r="O13" s="24"/>
    </row>
    <row r="14" spans="1:15" ht="34.5" customHeight="1">
      <c r="E14" s="131" t="str">
        <f>"ВР "&amp;B4&amp;" "&amp;E4&amp;", направлению расходов "&amp;E5</f>
        <v>ВР 242 "Закупка товаров, работ и услуг в сфере информационных, коммуникационных технологий", направлению расходов "Увеличение стоимости акций и иных форм участия в капитале"</v>
      </c>
      <c r="F14" s="131"/>
      <c r="G14" s="131"/>
      <c r="H14" s="131"/>
      <c r="I14" s="131"/>
      <c r="J14" s="131"/>
      <c r="K14" s="131"/>
      <c r="L14" s="131"/>
      <c r="M14" s="24"/>
      <c r="N14" s="24"/>
      <c r="O14" s="24"/>
    </row>
    <row r="15" spans="1:15" ht="15.75" customHeight="1">
      <c r="E15" s="131" t="str">
        <f>" на "&amp;B6+1&amp;" год и на плановый период "&amp;B6+2&amp;" и "&amp;B6+3&amp;" годов"</f>
        <v xml:space="preserve"> на 2019 год и на плановый период 2020 и 2021 годов</v>
      </c>
      <c r="F15" s="131"/>
      <c r="G15" s="131"/>
      <c r="H15" s="131"/>
      <c r="I15" s="131"/>
      <c r="J15" s="131"/>
      <c r="K15" s="131"/>
      <c r="L15" s="131"/>
      <c r="M15" s="24"/>
      <c r="N15" s="24"/>
      <c r="O15" s="24"/>
    </row>
    <row r="16" spans="1:15" ht="15">
      <c r="A16" s="104" t="s">
        <v>28</v>
      </c>
      <c r="E16" s="111"/>
      <c r="F16" s="25"/>
      <c r="G16" s="106"/>
      <c r="H16" s="106"/>
      <c r="I16" s="106"/>
      <c r="J16" s="106"/>
      <c r="K16" s="106"/>
      <c r="L16" s="106"/>
      <c r="M16" s="106"/>
      <c r="N16" s="5"/>
      <c r="O16" s="5"/>
    </row>
    <row r="17" spans="1:22">
      <c r="E17" s="136" t="s">
        <v>29</v>
      </c>
      <c r="F17" s="136"/>
      <c r="G17" s="136"/>
      <c r="H17" s="136"/>
      <c r="I17" s="136"/>
      <c r="J17" s="136"/>
      <c r="K17" s="136"/>
      <c r="L17" s="136"/>
      <c r="M17" s="112"/>
      <c r="N17" s="107"/>
      <c r="O17" s="107"/>
    </row>
    <row r="19" spans="1:22" s="28" customFormat="1" ht="55.5" customHeight="1">
      <c r="A19" s="26" t="s">
        <v>23</v>
      </c>
      <c r="B19" s="26" t="s">
        <v>22</v>
      </c>
      <c r="C19" s="27" t="s">
        <v>135</v>
      </c>
      <c r="D19" s="26" t="s">
        <v>144</v>
      </c>
      <c r="E19" s="26" t="s">
        <v>138</v>
      </c>
      <c r="F19" s="26" t="s">
        <v>162</v>
      </c>
      <c r="G19" s="26" t="s">
        <v>0</v>
      </c>
      <c r="H19" s="26" t="s">
        <v>1</v>
      </c>
      <c r="I19" s="26" t="str">
        <f>"Остаток стоимости работ на 01.01."&amp;B6+1</f>
        <v>Остаток стоимости работ на 01.01.2019</v>
      </c>
      <c r="J19" s="26" t="str">
        <f>"Прогноз "&amp;B6+1&amp;" года"</f>
        <v>Прогноз 2019 года</v>
      </c>
      <c r="K19" s="26" t="str">
        <f>"Прогноз "&amp;B6+2&amp;" года"</f>
        <v>Прогноз 2020 года</v>
      </c>
      <c r="L19" s="26" t="str">
        <f>"Прогноз "&amp;B6+3&amp;" года"</f>
        <v>Прогноз 2021 года</v>
      </c>
      <c r="M19" s="27" t="s">
        <v>149</v>
      </c>
    </row>
    <row r="20" spans="1:22" s="122" customFormat="1">
      <c r="A20" s="110"/>
      <c r="B20" s="110">
        <v>1</v>
      </c>
      <c r="C20" s="110">
        <v>2</v>
      </c>
      <c r="D20" s="110">
        <v>3</v>
      </c>
      <c r="E20" s="110">
        <v>1</v>
      </c>
      <c r="F20" s="110">
        <v>2</v>
      </c>
      <c r="G20" s="110">
        <v>3</v>
      </c>
      <c r="H20" s="110">
        <v>4</v>
      </c>
      <c r="I20" s="110">
        <v>5</v>
      </c>
      <c r="J20" s="110">
        <v>6</v>
      </c>
      <c r="K20" s="110">
        <v>7</v>
      </c>
      <c r="L20" s="110">
        <v>8</v>
      </c>
      <c r="M20" s="110"/>
      <c r="V20" s="29"/>
    </row>
    <row r="21" spans="1:22" s="122" customFormat="1">
      <c r="A21" s="38"/>
      <c r="B21" s="26"/>
      <c r="C21" s="27"/>
      <c r="D21" s="26"/>
      <c r="E21" s="26"/>
      <c r="F21" s="26"/>
      <c r="G21" s="26"/>
      <c r="H21" s="26"/>
      <c r="I21" s="26"/>
      <c r="J21" s="26"/>
      <c r="K21" s="26"/>
      <c r="L21" s="55"/>
      <c r="M21" s="1"/>
    </row>
    <row r="22" spans="1:22">
      <c r="B22" s="2"/>
      <c r="C22" s="10"/>
      <c r="D22" s="2"/>
      <c r="E22" s="1"/>
      <c r="F22" s="21"/>
      <c r="G22" s="21"/>
      <c r="H22" s="21"/>
      <c r="I22" s="21"/>
      <c r="J22" s="21"/>
      <c r="K22" s="21"/>
      <c r="L22" s="10"/>
      <c r="M22" s="2"/>
    </row>
    <row r="23" spans="1:22">
      <c r="B23" s="2"/>
      <c r="C23" s="10"/>
      <c r="D23" s="2"/>
      <c r="E23" s="1"/>
      <c r="F23" s="21"/>
      <c r="G23" s="21"/>
      <c r="H23" s="21"/>
      <c r="I23" s="21"/>
      <c r="J23" s="21"/>
      <c r="K23" s="21"/>
      <c r="L23" s="10"/>
      <c r="M23" s="2"/>
    </row>
    <row r="24" spans="1:22">
      <c r="B24" s="2"/>
      <c r="C24" s="10"/>
      <c r="D24" s="2"/>
      <c r="E24" s="1"/>
      <c r="F24" s="21"/>
      <c r="G24" s="21"/>
      <c r="H24" s="21"/>
      <c r="I24" s="21"/>
      <c r="J24" s="21"/>
      <c r="K24" s="21"/>
      <c r="L24" s="10"/>
      <c r="M24" s="2"/>
    </row>
    <row r="25" spans="1:22">
      <c r="B25" s="2"/>
      <c r="C25" s="10"/>
      <c r="D25" s="2"/>
      <c r="E25" s="1"/>
      <c r="F25" s="21"/>
      <c r="G25" s="21"/>
      <c r="H25" s="21"/>
      <c r="I25" s="21"/>
      <c r="J25" s="21"/>
      <c r="K25" s="21"/>
      <c r="L25" s="10"/>
      <c r="M25" s="2"/>
    </row>
    <row r="26" spans="1:22">
      <c r="B26" s="2"/>
      <c r="C26" s="10"/>
      <c r="D26" s="2"/>
      <c r="E26" s="1"/>
      <c r="F26" s="21"/>
      <c r="G26" s="21"/>
      <c r="H26" s="21"/>
      <c r="I26" s="21"/>
      <c r="J26" s="21"/>
      <c r="K26" s="21"/>
      <c r="L26" s="10"/>
      <c r="M26" s="2"/>
    </row>
    <row r="27" spans="1:22">
      <c r="B27" s="2"/>
      <c r="C27" s="10"/>
      <c r="D27" s="2"/>
      <c r="E27" s="1"/>
      <c r="F27" s="21"/>
      <c r="G27" s="21"/>
      <c r="H27" s="21"/>
      <c r="I27" s="21"/>
      <c r="J27" s="21"/>
      <c r="K27" s="21"/>
      <c r="L27" s="10"/>
      <c r="M27" s="2"/>
    </row>
    <row r="28" spans="1:22">
      <c r="B28" s="2"/>
      <c r="C28" s="10"/>
      <c r="D28" s="2"/>
      <c r="E28" s="1"/>
      <c r="F28" s="21"/>
      <c r="G28" s="21"/>
      <c r="H28" s="21"/>
      <c r="I28" s="21"/>
      <c r="J28" s="21"/>
      <c r="K28" s="21"/>
      <c r="L28" s="10"/>
      <c r="M28" s="2"/>
    </row>
    <row r="29" spans="1:22">
      <c r="B29" s="2"/>
      <c r="C29" s="10"/>
      <c r="D29" s="2"/>
      <c r="E29" s="1"/>
      <c r="F29" s="21"/>
      <c r="G29" s="21"/>
      <c r="H29" s="21"/>
      <c r="I29" s="21"/>
      <c r="J29" s="21"/>
      <c r="K29" s="21"/>
      <c r="L29" s="10"/>
      <c r="M29" s="2"/>
    </row>
    <row r="30" spans="1:22">
      <c r="B30" s="2"/>
      <c r="C30" s="10"/>
      <c r="D30" s="2"/>
      <c r="E30" s="1"/>
      <c r="F30" s="21"/>
      <c r="G30" s="21"/>
      <c r="H30" s="21"/>
      <c r="I30" s="21"/>
      <c r="J30" s="21"/>
      <c r="K30" s="21"/>
      <c r="L30" s="10"/>
      <c r="M30" s="2"/>
    </row>
    <row r="31" spans="1:22">
      <c r="B31" s="2"/>
      <c r="C31" s="10"/>
      <c r="D31" s="2"/>
      <c r="E31" s="1"/>
      <c r="F31" s="21"/>
      <c r="G31" s="21"/>
      <c r="H31" s="21"/>
      <c r="I31" s="21"/>
      <c r="J31" s="21"/>
      <c r="K31" s="21"/>
      <c r="L31" s="10"/>
      <c r="M31" s="2"/>
    </row>
    <row r="32" spans="1:22">
      <c r="B32" s="2"/>
      <c r="C32" s="10"/>
      <c r="D32" s="2"/>
      <c r="E32" s="1"/>
      <c r="F32" s="21"/>
      <c r="G32" s="21"/>
      <c r="H32" s="21"/>
      <c r="I32" s="21"/>
      <c r="J32" s="21"/>
      <c r="K32" s="21"/>
      <c r="L32" s="10"/>
      <c r="M32" s="2"/>
    </row>
    <row r="33" spans="1:13">
      <c r="B33" s="2"/>
      <c r="C33" s="10"/>
      <c r="D33" s="2"/>
      <c r="E33" s="2"/>
      <c r="F33" s="21"/>
      <c r="G33" s="21"/>
      <c r="H33" s="21"/>
      <c r="I33" s="21"/>
      <c r="J33" s="21"/>
      <c r="K33" s="21"/>
      <c r="L33" s="10"/>
      <c r="M33" s="2"/>
    </row>
    <row r="34" spans="1:13">
      <c r="A34" s="7" t="s">
        <v>50</v>
      </c>
      <c r="B34" s="2"/>
      <c r="C34" s="10"/>
      <c r="D34" s="2"/>
      <c r="E34" s="2" t="s">
        <v>136</v>
      </c>
      <c r="F34" s="21">
        <f>SUMIF(A22:A33,"ОБЪЕКТ",F22:F33)</f>
        <v>0</v>
      </c>
      <c r="G34" s="21">
        <f>SUMIF(A22:A33,"ОБЪЕКТ",G22:G33)</f>
        <v>0</v>
      </c>
      <c r="H34" s="21">
        <f>SUMIF(A22:A33,"ОБЪЕКТ",H22:H33)</f>
        <v>0</v>
      </c>
      <c r="I34" s="21">
        <f>SUMIF(A22:A33,"ОБЪЕКТ",I22:I33)</f>
        <v>0</v>
      </c>
      <c r="J34" s="21">
        <f>SUMIF(A22:A33,"ОБЪЕКТ",J22:J33)</f>
        <v>0</v>
      </c>
      <c r="K34" s="21">
        <f>SUMIF(A22:A33,"ОБЪЕКТ",K22:K33)</f>
        <v>0</v>
      </c>
      <c r="L34" s="10"/>
      <c r="M34" s="2"/>
    </row>
    <row r="36" spans="1:13">
      <c r="E36" s="104" t="s">
        <v>64</v>
      </c>
    </row>
    <row r="38" spans="1:13">
      <c r="E38" s="104" t="s">
        <v>65</v>
      </c>
    </row>
  </sheetData>
  <autoFilter ref="A20:M34"/>
  <mergeCells count="4">
    <mergeCell ref="E13:L13"/>
    <mergeCell ref="E14:L14"/>
    <mergeCell ref="E15:L15"/>
    <mergeCell ref="E17:L17"/>
  </mergeCells>
  <phoneticPr fontId="2" type="noConversion"/>
  <pageMargins left="0.78740157480314965" right="0.19685039370078741" top="0.39370078740157483" bottom="0.39370078740157483" header="0" footer="0.19685039370078741"/>
  <pageSetup paperSize="9" firstPageNumber="123" fitToHeight="9" orientation="landscape" useFirstPageNumber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V33"/>
  <sheetViews>
    <sheetView view="pageBreakPreview" topLeftCell="E7" zoomScale="85" zoomScaleNormal="100" workbookViewId="0">
      <selection activeCell="L16" sqref="L16"/>
    </sheetView>
  </sheetViews>
  <sheetFormatPr defaultColWidth="9.140625" defaultRowHeight="12.75"/>
  <cols>
    <col min="1" max="1" width="11.7109375" style="104" hidden="1" customWidth="1"/>
    <col min="2" max="2" width="9.140625" style="104" hidden="1" customWidth="1"/>
    <col min="3" max="3" width="9.140625" style="3" hidden="1" customWidth="1"/>
    <col min="4" max="4" width="10.5703125" style="104" hidden="1" customWidth="1"/>
    <col min="5" max="5" width="58.140625" style="104" customWidth="1"/>
    <col min="6" max="6" width="9.85546875" style="104" customWidth="1"/>
    <col min="7" max="8" width="9.140625" style="104"/>
    <col min="9" max="9" width="9.85546875" style="104" customWidth="1"/>
    <col min="10" max="11" width="9.140625" style="104"/>
    <col min="12" max="12" width="10.140625" style="3" customWidth="1"/>
    <col min="13" max="13" width="10.42578125" style="104" hidden="1" customWidth="1"/>
    <col min="14" max="16384" width="9.140625" style="104"/>
  </cols>
  <sheetData>
    <row r="1" spans="1:15" hidden="1">
      <c r="A1" s="104" t="s">
        <v>8</v>
      </c>
      <c r="B1" s="3" t="s">
        <v>19</v>
      </c>
      <c r="D1" s="3"/>
      <c r="J1" s="22"/>
      <c r="K1" s="22"/>
      <c r="L1" s="23"/>
    </row>
    <row r="2" spans="1:15" hidden="1">
      <c r="A2" s="104" t="s">
        <v>9</v>
      </c>
      <c r="B2" s="3" t="s">
        <v>20</v>
      </c>
      <c r="D2" s="3"/>
    </row>
    <row r="3" spans="1:15" hidden="1">
      <c r="A3" s="104" t="s">
        <v>17</v>
      </c>
      <c r="B3" s="3" t="s">
        <v>338</v>
      </c>
      <c r="D3" s="3"/>
      <c r="E3" s="104" t="s">
        <v>314</v>
      </c>
    </row>
    <row r="4" spans="1:15" hidden="1">
      <c r="A4" s="104" t="s">
        <v>18</v>
      </c>
      <c r="B4" s="6" t="s">
        <v>166</v>
      </c>
      <c r="D4" s="3"/>
      <c r="E4" s="104" t="s">
        <v>316</v>
      </c>
    </row>
    <row r="5" spans="1:15" hidden="1">
      <c r="A5" s="104" t="s">
        <v>93</v>
      </c>
      <c r="B5" s="6" t="s">
        <v>54</v>
      </c>
      <c r="D5" s="3"/>
      <c r="E5" s="104" t="s">
        <v>271</v>
      </c>
    </row>
    <row r="6" spans="1:15" hidden="1">
      <c r="A6" s="104" t="s">
        <v>21</v>
      </c>
      <c r="B6" s="3" t="s">
        <v>337</v>
      </c>
      <c r="D6" s="3"/>
    </row>
    <row r="7" spans="1:15">
      <c r="B7" s="3"/>
      <c r="D7" s="3"/>
    </row>
    <row r="8" spans="1:15">
      <c r="B8" s="3"/>
      <c r="C8" s="23"/>
      <c r="D8" s="3"/>
      <c r="L8" s="22" t="s">
        <v>169</v>
      </c>
    </row>
    <row r="9" spans="1:15">
      <c r="B9" s="3"/>
      <c r="C9" s="23"/>
      <c r="D9" s="3"/>
      <c r="L9" s="22" t="s">
        <v>46</v>
      </c>
    </row>
    <row r="10" spans="1:15">
      <c r="B10" s="3"/>
      <c r="C10" s="23"/>
      <c r="D10" s="3"/>
      <c r="L10" s="22" t="s">
        <v>52</v>
      </c>
    </row>
    <row r="11" spans="1:15">
      <c r="B11" s="3"/>
      <c r="C11" s="23"/>
      <c r="D11" s="3"/>
      <c r="L11" s="34" t="str">
        <f>" на "&amp;$B$6+1&amp;" год и на плановый период "&amp;$B$6+2&amp;" и "&amp;$B$6+3&amp;" годов"</f>
        <v xml:space="preserve"> на 2019 год и на плановый период 2020 и 2021 годов</v>
      </c>
    </row>
    <row r="12" spans="1:15">
      <c r="L12" s="104"/>
    </row>
    <row r="13" spans="1:15" ht="52.5" customHeight="1">
      <c r="E13" s="131" t="str">
        <f>"Перечень мероприятий по разработке СКИОВО, НДВ и правил использования водохранилищ                                           по ГП 028, Рз "&amp;B1&amp;", ПР "&amp;B2&amp; ", ЦС "&amp;B3&amp;" "&amp;E3&amp;", "</f>
        <v xml:space="preserve">Перечень мероприятий по разработке СКИОВО, НДВ и правил использования водохранилищ                                           по ГП 028, Рз 04, ПР 06, ЦС 28 6 99 99998 "Реализация мероприятий федеральной целевой программы", </v>
      </c>
      <c r="F13" s="131"/>
      <c r="G13" s="131"/>
      <c r="H13" s="131"/>
      <c r="I13" s="131"/>
      <c r="J13" s="131"/>
      <c r="K13" s="131"/>
      <c r="L13" s="131"/>
      <c r="M13" s="24"/>
      <c r="N13" s="24"/>
      <c r="O13" s="24"/>
    </row>
    <row r="14" spans="1:15" ht="22.5" customHeight="1">
      <c r="E14" s="131" t="str">
        <f>"ВР "&amp;B4&amp;" "&amp;E4&amp;""</f>
        <v>ВР 244 "Прочая закупка товаров, работ и услуг"</v>
      </c>
      <c r="F14" s="131"/>
      <c r="G14" s="131"/>
      <c r="H14" s="131"/>
      <c r="I14" s="131"/>
      <c r="J14" s="131"/>
      <c r="K14" s="131"/>
      <c r="L14" s="131"/>
      <c r="M14" s="24"/>
      <c r="N14" s="24"/>
      <c r="O14" s="24"/>
    </row>
    <row r="15" spans="1:15" ht="15.75">
      <c r="E15" s="131" t="str">
        <f>" на "&amp;B6+1&amp;" год и на плановый период "&amp;B6+2&amp;" и "&amp;B6+3&amp;" годов"</f>
        <v xml:space="preserve"> на 2019 год и на плановый период 2020 и 2021 годов</v>
      </c>
      <c r="F15" s="131"/>
      <c r="G15" s="131"/>
      <c r="H15" s="131"/>
      <c r="I15" s="131"/>
      <c r="J15" s="131"/>
      <c r="K15" s="131"/>
      <c r="L15" s="131"/>
      <c r="M15" s="24"/>
      <c r="N15" s="24"/>
      <c r="O15" s="24"/>
    </row>
    <row r="16" spans="1:15" ht="15">
      <c r="A16" s="104" t="s">
        <v>28</v>
      </c>
      <c r="F16" s="3"/>
      <c r="G16" s="106"/>
      <c r="H16" s="106"/>
      <c r="I16" s="106"/>
      <c r="J16" s="106"/>
      <c r="K16" s="106"/>
      <c r="L16" s="106"/>
      <c r="M16" s="106"/>
      <c r="N16" s="5"/>
      <c r="O16" s="5"/>
    </row>
    <row r="17" spans="1:22">
      <c r="B17" s="107"/>
      <c r="C17" s="107"/>
      <c r="E17" s="146" t="s">
        <v>29</v>
      </c>
      <c r="F17" s="146"/>
      <c r="G17" s="146"/>
      <c r="H17" s="146"/>
      <c r="I17" s="146"/>
      <c r="J17" s="146"/>
      <c r="K17" s="146"/>
      <c r="L17" s="146"/>
      <c r="M17" s="107"/>
    </row>
    <row r="19" spans="1:22" s="28" customFormat="1" ht="54" customHeight="1">
      <c r="A19" s="26" t="s">
        <v>23</v>
      </c>
      <c r="B19" s="26" t="s">
        <v>22</v>
      </c>
      <c r="C19" s="27" t="s">
        <v>135</v>
      </c>
      <c r="D19" s="26" t="s">
        <v>144</v>
      </c>
      <c r="E19" s="26" t="s">
        <v>138</v>
      </c>
      <c r="F19" s="26" t="s">
        <v>162</v>
      </c>
      <c r="G19" s="26" t="s">
        <v>0</v>
      </c>
      <c r="H19" s="26" t="s">
        <v>1</v>
      </c>
      <c r="I19" s="26" t="str">
        <f>"Остаток стоимости работ на 01.01."&amp;B6+1</f>
        <v>Остаток стоимости работ на 01.01.2019</v>
      </c>
      <c r="J19" s="26" t="str">
        <f>"Прогноз "&amp;B6+1&amp;" года"</f>
        <v>Прогноз 2019 года</v>
      </c>
      <c r="K19" s="26" t="str">
        <f>"Прогноз "&amp;B6+2&amp;" года"</f>
        <v>Прогноз 2020 года</v>
      </c>
      <c r="L19" s="26" t="str">
        <f>"Прогноз "&amp;B6+3&amp;" года"</f>
        <v>Прогноз 2021 года</v>
      </c>
      <c r="M19" s="27" t="s">
        <v>149</v>
      </c>
    </row>
    <row r="20" spans="1:22" s="122" customFormat="1">
      <c r="A20" s="110"/>
      <c r="B20" s="110">
        <v>1</v>
      </c>
      <c r="C20" s="110">
        <v>2</v>
      </c>
      <c r="D20" s="110">
        <v>3</v>
      </c>
      <c r="E20" s="110">
        <v>1</v>
      </c>
      <c r="F20" s="110">
        <v>2</v>
      </c>
      <c r="G20" s="110">
        <v>3</v>
      </c>
      <c r="H20" s="110">
        <v>4</v>
      </c>
      <c r="I20" s="110">
        <v>5</v>
      </c>
      <c r="J20" s="110">
        <v>6</v>
      </c>
      <c r="K20" s="110">
        <v>7</v>
      </c>
      <c r="L20" s="110">
        <v>8</v>
      </c>
      <c r="M20" s="110"/>
      <c r="V20" s="29"/>
    </row>
    <row r="21" spans="1:22" s="122" customFormat="1">
      <c r="A21" s="38"/>
      <c r="B21" s="26"/>
      <c r="C21" s="27"/>
      <c r="D21" s="26"/>
      <c r="E21" s="26"/>
      <c r="F21" s="26"/>
      <c r="G21" s="26"/>
      <c r="H21" s="26"/>
      <c r="I21" s="26"/>
      <c r="J21" s="26"/>
      <c r="K21" s="26"/>
      <c r="L21" s="55"/>
      <c r="M21" s="1"/>
    </row>
    <row r="22" spans="1:22">
      <c r="A22" s="104" t="s">
        <v>47</v>
      </c>
      <c r="B22" s="2"/>
      <c r="C22" s="10"/>
      <c r="D22" s="2"/>
      <c r="E22" s="1"/>
      <c r="F22" s="21"/>
      <c r="G22" s="21"/>
      <c r="H22" s="21"/>
      <c r="I22" s="21"/>
      <c r="J22" s="21"/>
      <c r="K22" s="21"/>
      <c r="L22" s="10"/>
      <c r="M22" s="2"/>
    </row>
    <row r="23" spans="1:22">
      <c r="A23" s="104" t="s">
        <v>47</v>
      </c>
      <c r="B23" s="2"/>
      <c r="C23" s="10"/>
      <c r="D23" s="2"/>
      <c r="E23" s="1"/>
      <c r="F23" s="21"/>
      <c r="G23" s="21"/>
      <c r="H23" s="21"/>
      <c r="I23" s="21"/>
      <c r="J23" s="21"/>
      <c r="K23" s="21"/>
      <c r="L23" s="10"/>
      <c r="M23" s="2"/>
    </row>
    <row r="24" spans="1:22">
      <c r="A24" s="104" t="s">
        <v>47</v>
      </c>
      <c r="B24" s="2"/>
      <c r="C24" s="10"/>
      <c r="D24" s="2"/>
      <c r="E24" s="1"/>
      <c r="F24" s="21"/>
      <c r="G24" s="21"/>
      <c r="H24" s="21"/>
      <c r="I24" s="21"/>
      <c r="J24" s="21"/>
      <c r="K24" s="21"/>
      <c r="L24" s="10"/>
      <c r="M24" s="2"/>
    </row>
    <row r="25" spans="1:22">
      <c r="A25" s="104" t="s">
        <v>47</v>
      </c>
      <c r="B25" s="2"/>
      <c r="C25" s="10"/>
      <c r="D25" s="2"/>
      <c r="E25" s="1"/>
      <c r="F25" s="21"/>
      <c r="G25" s="21"/>
      <c r="H25" s="21"/>
      <c r="I25" s="21"/>
      <c r="J25" s="21"/>
      <c r="K25" s="21"/>
      <c r="L25" s="10"/>
      <c r="M25" s="2"/>
    </row>
    <row r="26" spans="1:22">
      <c r="A26" s="104" t="s">
        <v>47</v>
      </c>
      <c r="B26" s="2"/>
      <c r="C26" s="10"/>
      <c r="D26" s="2"/>
      <c r="E26" s="1"/>
      <c r="F26" s="21"/>
      <c r="G26" s="21"/>
      <c r="H26" s="21"/>
      <c r="I26" s="21"/>
      <c r="J26" s="21"/>
      <c r="K26" s="21"/>
      <c r="L26" s="10"/>
      <c r="M26" s="2"/>
    </row>
    <row r="27" spans="1:22">
      <c r="A27" s="104" t="s">
        <v>47</v>
      </c>
      <c r="B27" s="2"/>
      <c r="C27" s="10"/>
      <c r="D27" s="2"/>
      <c r="E27" s="1"/>
      <c r="F27" s="21"/>
      <c r="G27" s="21"/>
      <c r="H27" s="21"/>
      <c r="I27" s="21"/>
      <c r="J27" s="21"/>
      <c r="K27" s="21"/>
      <c r="L27" s="10"/>
      <c r="M27" s="2"/>
    </row>
    <row r="28" spans="1:22">
      <c r="B28" s="2"/>
      <c r="C28" s="10"/>
      <c r="D28" s="2"/>
      <c r="E28" s="2"/>
      <c r="F28" s="21"/>
      <c r="G28" s="21"/>
      <c r="H28" s="21"/>
      <c r="I28" s="21"/>
      <c r="J28" s="21"/>
      <c r="K28" s="21"/>
      <c r="L28" s="10"/>
      <c r="M28" s="2"/>
    </row>
    <row r="29" spans="1:22">
      <c r="A29" s="7" t="s">
        <v>50</v>
      </c>
      <c r="B29" s="2"/>
      <c r="C29" s="10"/>
      <c r="D29" s="2"/>
      <c r="E29" s="2" t="s">
        <v>136</v>
      </c>
      <c r="F29" s="21">
        <f>SUMIF(A22:A28,"ОБЪЕКТ",F22:F28)</f>
        <v>0</v>
      </c>
      <c r="G29" s="21">
        <f>SUMIF(A22:A28,"ОБЪЕКТ",G22:G28)</f>
        <v>0</v>
      </c>
      <c r="H29" s="21">
        <f>SUMIF(A22:A28,"ОБЪЕКТ",H22:H28)</f>
        <v>0</v>
      </c>
      <c r="I29" s="21">
        <f>SUMIF(A22:A28,"ОБЪЕКТ",I22:I28)</f>
        <v>0</v>
      </c>
      <c r="J29" s="21">
        <f>SUMIF(A22:A28,"ОБЪЕКТ",J22:J28)</f>
        <v>0</v>
      </c>
      <c r="K29" s="21">
        <f>SUMIF(A22:A28,"ОБЪЕКТ",K22:K28)</f>
        <v>0</v>
      </c>
      <c r="L29" s="10"/>
      <c r="M29" s="2"/>
    </row>
    <row r="31" spans="1:22">
      <c r="E31" s="104" t="s">
        <v>64</v>
      </c>
    </row>
    <row r="33" spans="5:5">
      <c r="E33" s="104" t="s">
        <v>65</v>
      </c>
    </row>
  </sheetData>
  <autoFilter ref="A20:M29"/>
  <mergeCells count="4">
    <mergeCell ref="E13:L13"/>
    <mergeCell ref="E14:L14"/>
    <mergeCell ref="E15:L15"/>
    <mergeCell ref="E17:L17"/>
  </mergeCells>
  <phoneticPr fontId="2" type="noConversion"/>
  <printOptions horizontalCentered="1"/>
  <pageMargins left="0.78740157480314965" right="0.19685039370078741" top="0.39370078740157483" bottom="0.39370078740157483" header="0" footer="0.19685039370078741"/>
  <pageSetup paperSize="9" firstPageNumber="124" fitToHeight="9" orientation="landscape" useFirstPageNumber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"/>
  <sheetViews>
    <sheetView view="pageBreakPreview" topLeftCell="E7" zoomScale="85" zoomScaleNormal="100" workbookViewId="0">
      <selection activeCell="J56" sqref="J56"/>
    </sheetView>
  </sheetViews>
  <sheetFormatPr defaultColWidth="9.140625" defaultRowHeight="12.75"/>
  <cols>
    <col min="1" max="1" width="11.7109375" style="104" hidden="1" customWidth="1"/>
    <col min="2" max="2" width="9.140625" style="104" hidden="1" customWidth="1"/>
    <col min="3" max="3" width="9.140625" style="3" hidden="1" customWidth="1"/>
    <col min="4" max="4" width="10.5703125" style="104" hidden="1" customWidth="1"/>
    <col min="5" max="5" width="58.140625" style="104" customWidth="1"/>
    <col min="6" max="6" width="9.85546875" style="104" customWidth="1"/>
    <col min="7" max="8" width="9.140625" style="104"/>
    <col min="9" max="9" width="9.85546875" style="104" customWidth="1"/>
    <col min="10" max="11" width="9.140625" style="104"/>
    <col min="12" max="12" width="10.140625" style="3" customWidth="1"/>
    <col min="13" max="13" width="10.42578125" style="104" hidden="1" customWidth="1"/>
    <col min="14" max="16384" width="9.140625" style="104"/>
  </cols>
  <sheetData>
    <row r="1" spans="1:15" hidden="1">
      <c r="A1" s="104" t="s">
        <v>8</v>
      </c>
      <c r="B1" s="3" t="s">
        <v>19</v>
      </c>
      <c r="D1" s="3"/>
      <c r="J1" s="22"/>
      <c r="K1" s="22"/>
      <c r="L1" s="23"/>
    </row>
    <row r="2" spans="1:15" hidden="1">
      <c r="A2" s="104" t="s">
        <v>9</v>
      </c>
      <c r="B2" s="3" t="s">
        <v>20</v>
      </c>
      <c r="D2" s="3"/>
    </row>
    <row r="3" spans="1:15" hidden="1">
      <c r="A3" s="104" t="s">
        <v>17</v>
      </c>
      <c r="B3" s="6" t="s">
        <v>277</v>
      </c>
      <c r="D3" s="3"/>
      <c r="E3" s="104" t="s">
        <v>318</v>
      </c>
    </row>
    <row r="4" spans="1:15" hidden="1">
      <c r="A4" s="104" t="s">
        <v>18</v>
      </c>
      <c r="B4" s="6" t="s">
        <v>174</v>
      </c>
      <c r="D4" s="3"/>
      <c r="E4" s="104" t="s">
        <v>175</v>
      </c>
    </row>
    <row r="5" spans="1:15" hidden="1">
      <c r="A5" s="104" t="s">
        <v>93</v>
      </c>
      <c r="B5" s="6" t="s">
        <v>54</v>
      </c>
      <c r="D5" s="3"/>
      <c r="E5" s="104" t="s">
        <v>271</v>
      </c>
    </row>
    <row r="6" spans="1:15" hidden="1">
      <c r="A6" s="104" t="s">
        <v>21</v>
      </c>
      <c r="B6" s="3" t="s">
        <v>337</v>
      </c>
      <c r="D6" s="3"/>
    </row>
    <row r="7" spans="1:15">
      <c r="B7" s="3"/>
      <c r="D7" s="3"/>
    </row>
    <row r="8" spans="1:15">
      <c r="B8" s="3"/>
      <c r="C8" s="23"/>
      <c r="D8" s="3"/>
      <c r="L8" s="22" t="s">
        <v>278</v>
      </c>
    </row>
    <row r="9" spans="1:15">
      <c r="B9" s="3"/>
      <c r="C9" s="23"/>
      <c r="D9" s="3"/>
      <c r="L9" s="22" t="s">
        <v>46</v>
      </c>
    </row>
    <row r="10" spans="1:15">
      <c r="B10" s="3"/>
      <c r="C10" s="23"/>
      <c r="D10" s="3"/>
      <c r="L10" s="22" t="s">
        <v>52</v>
      </c>
    </row>
    <row r="11" spans="1:15">
      <c r="B11" s="3"/>
      <c r="C11" s="23"/>
      <c r="D11" s="3"/>
      <c r="L11" s="34" t="str">
        <f>" на "&amp;$B$6+1&amp;" год и на плановый период "&amp;$B$6+2&amp;" и "&amp;$B$6+3&amp;" годов"</f>
        <v xml:space="preserve"> на 2019 год и на плановый период 2020 и 2021 годов</v>
      </c>
    </row>
    <row r="12" spans="1:15">
      <c r="L12" s="104"/>
    </row>
    <row r="13" spans="1:15" ht="66.75" customHeight="1">
      <c r="E13" s="131" t="str">
        <f>"Перечень мероприятий по разработке СКИОВО, НДВ и правил использования водохранилищ                                           по ГП 028, Рз "&amp;B1&amp;", ПР "&amp;B2&amp; ", ЦС "&amp;B3&amp;" "&amp;E3&amp;", "</f>
        <v xml:space="preserve">Перечень мероприятий по разработке СКИОВО, НДВ и правил использования водохранилищ                                           по ГП 028, Рз 04, ПР 06, ЦС 28 2 06 54140 "Субвенции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отношений", </v>
      </c>
      <c r="F13" s="131"/>
      <c r="G13" s="131"/>
      <c r="H13" s="131"/>
      <c r="I13" s="131"/>
      <c r="J13" s="131"/>
      <c r="K13" s="131"/>
      <c r="L13" s="131"/>
      <c r="M13" s="24"/>
      <c r="N13" s="24"/>
      <c r="O13" s="24"/>
    </row>
    <row r="14" spans="1:15" ht="19.5" customHeight="1">
      <c r="E14" s="131" t="str">
        <f>"ВР "&amp;B4&amp;" "&amp;E4&amp;""</f>
        <v>ВР 530 "Субвенции"</v>
      </c>
      <c r="F14" s="131"/>
      <c r="G14" s="131"/>
      <c r="H14" s="131"/>
      <c r="I14" s="131"/>
      <c r="J14" s="131"/>
      <c r="K14" s="131"/>
      <c r="L14" s="131"/>
      <c r="M14" s="24"/>
      <c r="N14" s="24"/>
      <c r="O14" s="24"/>
    </row>
    <row r="15" spans="1:15" ht="15.75">
      <c r="E15" s="131" t="str">
        <f>" на "&amp;B6+1&amp;" год и на плановый период "&amp;B6+2&amp;" и "&amp;B6+3&amp;" годов"</f>
        <v xml:space="preserve"> на 2019 год и на плановый период 2020 и 2021 годов</v>
      </c>
      <c r="F15" s="131"/>
      <c r="G15" s="131"/>
      <c r="H15" s="131"/>
      <c r="I15" s="131"/>
      <c r="J15" s="131"/>
      <c r="K15" s="131"/>
      <c r="L15" s="131"/>
      <c r="M15" s="24"/>
      <c r="N15" s="24"/>
      <c r="O15" s="24"/>
    </row>
    <row r="16" spans="1:15" ht="15">
      <c r="A16" s="104" t="s">
        <v>28</v>
      </c>
      <c r="F16" s="3"/>
      <c r="G16" s="106"/>
      <c r="H16" s="106"/>
      <c r="I16" s="106"/>
      <c r="J16" s="106"/>
      <c r="K16" s="106"/>
      <c r="L16" s="106"/>
      <c r="M16" s="106"/>
      <c r="N16" s="5"/>
      <c r="O16" s="5"/>
    </row>
    <row r="17" spans="1:22">
      <c r="B17" s="107"/>
      <c r="C17" s="107"/>
      <c r="E17" s="146" t="s">
        <v>29</v>
      </c>
      <c r="F17" s="146"/>
      <c r="G17" s="146"/>
      <c r="H17" s="146"/>
      <c r="I17" s="146"/>
      <c r="J17" s="146"/>
      <c r="K17" s="146"/>
      <c r="L17" s="146"/>
      <c r="M17" s="107"/>
    </row>
    <row r="19" spans="1:22" s="28" customFormat="1" ht="54" customHeight="1">
      <c r="A19" s="26" t="s">
        <v>23</v>
      </c>
      <c r="B19" s="26" t="s">
        <v>22</v>
      </c>
      <c r="C19" s="27" t="s">
        <v>135</v>
      </c>
      <c r="D19" s="26" t="s">
        <v>144</v>
      </c>
      <c r="E19" s="26" t="s">
        <v>138</v>
      </c>
      <c r="F19" s="26" t="s">
        <v>162</v>
      </c>
      <c r="G19" s="26" t="s">
        <v>0</v>
      </c>
      <c r="H19" s="26" t="s">
        <v>1</v>
      </c>
      <c r="I19" s="26" t="str">
        <f>"Остаток стоимости работ на 01.01."&amp;B6+1</f>
        <v>Остаток стоимости работ на 01.01.2019</v>
      </c>
      <c r="J19" s="26" t="str">
        <f>"Прогноз "&amp;B6+1&amp;" года"</f>
        <v>Прогноз 2019 года</v>
      </c>
      <c r="K19" s="26" t="str">
        <f>"Прогноз "&amp;B6+2&amp;" года"</f>
        <v>Прогноз 2020 года</v>
      </c>
      <c r="L19" s="26" t="str">
        <f>"Прогноз "&amp;B6+3&amp;" года"</f>
        <v>Прогноз 2021 года</v>
      </c>
      <c r="M19" s="27" t="s">
        <v>149</v>
      </c>
    </row>
    <row r="20" spans="1:22" s="122" customFormat="1">
      <c r="A20" s="110"/>
      <c r="B20" s="110">
        <v>1</v>
      </c>
      <c r="C20" s="110">
        <v>2</v>
      </c>
      <c r="D20" s="110">
        <v>3</v>
      </c>
      <c r="E20" s="110">
        <v>1</v>
      </c>
      <c r="F20" s="110">
        <v>2</v>
      </c>
      <c r="G20" s="110">
        <v>3</v>
      </c>
      <c r="H20" s="110">
        <v>4</v>
      </c>
      <c r="I20" s="110">
        <v>5</v>
      </c>
      <c r="J20" s="110">
        <v>6</v>
      </c>
      <c r="K20" s="110">
        <v>7</v>
      </c>
      <c r="L20" s="110">
        <v>8</v>
      </c>
      <c r="M20" s="110"/>
      <c r="V20" s="29"/>
    </row>
    <row r="21" spans="1:22" s="122" customFormat="1">
      <c r="A21" s="38"/>
      <c r="B21" s="26"/>
      <c r="C21" s="27"/>
      <c r="D21" s="26"/>
      <c r="E21" s="26"/>
      <c r="F21" s="26"/>
      <c r="G21" s="26"/>
      <c r="H21" s="26"/>
      <c r="I21" s="26"/>
      <c r="J21" s="26"/>
      <c r="K21" s="26"/>
      <c r="L21" s="55"/>
      <c r="M21" s="1"/>
    </row>
    <row r="22" spans="1:22">
      <c r="A22" s="104" t="s">
        <v>47</v>
      </c>
      <c r="B22" s="2"/>
      <c r="C22" s="10"/>
      <c r="D22" s="2"/>
      <c r="E22" s="1"/>
      <c r="F22" s="21"/>
      <c r="G22" s="21"/>
      <c r="H22" s="21"/>
      <c r="I22" s="21"/>
      <c r="J22" s="21"/>
      <c r="K22" s="21"/>
      <c r="L22" s="10"/>
      <c r="M22" s="2"/>
    </row>
    <row r="23" spans="1:22">
      <c r="A23" s="104" t="s">
        <v>47</v>
      </c>
      <c r="B23" s="2"/>
      <c r="C23" s="10"/>
      <c r="D23" s="2"/>
      <c r="E23" s="1"/>
      <c r="F23" s="21"/>
      <c r="G23" s="21"/>
      <c r="H23" s="21"/>
      <c r="I23" s="21"/>
      <c r="J23" s="21"/>
      <c r="K23" s="21"/>
      <c r="L23" s="10"/>
      <c r="M23" s="2"/>
    </row>
    <row r="24" spans="1:22">
      <c r="A24" s="104" t="s">
        <v>47</v>
      </c>
      <c r="B24" s="2"/>
      <c r="C24" s="10"/>
      <c r="D24" s="2"/>
      <c r="E24" s="1"/>
      <c r="F24" s="21"/>
      <c r="G24" s="21"/>
      <c r="H24" s="21"/>
      <c r="I24" s="21"/>
      <c r="J24" s="21"/>
      <c r="K24" s="21"/>
      <c r="L24" s="10"/>
      <c r="M24" s="2"/>
    </row>
    <row r="25" spans="1:22">
      <c r="A25" s="104" t="s">
        <v>47</v>
      </c>
      <c r="B25" s="2"/>
      <c r="C25" s="10"/>
      <c r="D25" s="2"/>
      <c r="E25" s="1"/>
      <c r="F25" s="21"/>
      <c r="G25" s="21"/>
      <c r="H25" s="21"/>
      <c r="I25" s="21"/>
      <c r="J25" s="21"/>
      <c r="K25" s="21"/>
      <c r="L25" s="10"/>
      <c r="M25" s="2"/>
    </row>
    <row r="26" spans="1:22">
      <c r="A26" s="104" t="s">
        <v>47</v>
      </c>
      <c r="B26" s="2"/>
      <c r="C26" s="10"/>
      <c r="D26" s="2"/>
      <c r="E26" s="1"/>
      <c r="F26" s="21"/>
      <c r="G26" s="21"/>
      <c r="H26" s="21"/>
      <c r="I26" s="21"/>
      <c r="J26" s="21"/>
      <c r="K26" s="21"/>
      <c r="L26" s="10"/>
      <c r="M26" s="2"/>
    </row>
    <row r="27" spans="1:22">
      <c r="A27" s="104" t="s">
        <v>47</v>
      </c>
      <c r="B27" s="2"/>
      <c r="C27" s="10"/>
      <c r="D27" s="2"/>
      <c r="E27" s="1"/>
      <c r="F27" s="21"/>
      <c r="G27" s="21"/>
      <c r="H27" s="21"/>
      <c r="I27" s="21"/>
      <c r="J27" s="21"/>
      <c r="K27" s="21"/>
      <c r="L27" s="10"/>
      <c r="M27" s="2"/>
    </row>
    <row r="28" spans="1:22">
      <c r="B28" s="2"/>
      <c r="C28" s="10"/>
      <c r="D28" s="2"/>
      <c r="E28" s="2"/>
      <c r="F28" s="21"/>
      <c r="G28" s="21"/>
      <c r="H28" s="21"/>
      <c r="I28" s="21"/>
      <c r="J28" s="21"/>
      <c r="K28" s="21"/>
      <c r="L28" s="10"/>
      <c r="M28" s="2"/>
    </row>
    <row r="29" spans="1:22">
      <c r="A29" s="7" t="s">
        <v>50</v>
      </c>
      <c r="B29" s="2"/>
      <c r="C29" s="10"/>
      <c r="D29" s="2"/>
      <c r="E29" s="2" t="s">
        <v>136</v>
      </c>
      <c r="F29" s="21">
        <f>SUMIF(A22:A28,"ОБЪЕКТ",F22:F28)</f>
        <v>0</v>
      </c>
      <c r="G29" s="21">
        <f>SUMIF(A22:A28,"ОБЪЕКТ",G22:G28)</f>
        <v>0</v>
      </c>
      <c r="H29" s="21">
        <f>SUMIF(A22:A28,"ОБЪЕКТ",H22:H28)</f>
        <v>0</v>
      </c>
      <c r="I29" s="21">
        <f>SUMIF(A22:A28,"ОБЪЕКТ",I22:I28)</f>
        <v>0</v>
      </c>
      <c r="J29" s="21">
        <f>SUMIF(A22:A28,"ОБЪЕКТ",J22:J28)</f>
        <v>0</v>
      </c>
      <c r="K29" s="21">
        <f>SUMIF(A22:A28,"ОБЪЕКТ",K22:K28)</f>
        <v>0</v>
      </c>
      <c r="L29" s="10"/>
      <c r="M29" s="2"/>
    </row>
    <row r="31" spans="1:22">
      <c r="E31" s="104" t="s">
        <v>64</v>
      </c>
    </row>
    <row r="33" spans="5:5">
      <c r="E33" s="104" t="s">
        <v>65</v>
      </c>
    </row>
  </sheetData>
  <autoFilter ref="A20:M29"/>
  <mergeCells count="4">
    <mergeCell ref="E13:L13"/>
    <mergeCell ref="E14:L14"/>
    <mergeCell ref="E15:L15"/>
    <mergeCell ref="E17:L17"/>
  </mergeCells>
  <phoneticPr fontId="2" type="noConversion"/>
  <printOptions horizontalCentered="1"/>
  <pageMargins left="0.78740157480314965" right="0.19685039370078741" top="0.39370078740157483" bottom="0.39370078740157483" header="0" footer="0.19685039370078741"/>
  <pageSetup paperSize="9" firstPageNumber="124" fitToHeight="9" orientation="landscape" useFirstPageNumber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5:Y99"/>
  <sheetViews>
    <sheetView view="pageBreakPreview" topLeftCell="A7" zoomScale="85" zoomScaleNormal="85" workbookViewId="0">
      <selection activeCell="A8" sqref="A8:S8"/>
    </sheetView>
  </sheetViews>
  <sheetFormatPr defaultColWidth="9.140625" defaultRowHeight="12.75"/>
  <cols>
    <col min="1" max="2" width="9.5703125" style="52" customWidth="1"/>
    <col min="3" max="3" width="30.140625" style="52" customWidth="1"/>
    <col min="4" max="19" width="16.85546875" style="52" customWidth="1"/>
    <col min="20" max="20" width="9.140625" style="52"/>
    <col min="21" max="21" width="4.140625" style="68" bestFit="1" customWidth="1"/>
    <col min="22" max="22" width="5" style="68" bestFit="1" customWidth="1"/>
    <col min="23" max="16384" width="9.140625" style="52"/>
  </cols>
  <sheetData>
    <row r="5" spans="1:21">
      <c r="E5" s="52" t="s">
        <v>271</v>
      </c>
    </row>
    <row r="6" spans="1:21">
      <c r="A6" s="53" t="s">
        <v>21</v>
      </c>
      <c r="B6" s="69">
        <v>2018</v>
      </c>
      <c r="U6" s="52"/>
    </row>
    <row r="7" spans="1:21" ht="55.5" customHeight="1">
      <c r="P7" s="150" t="str">
        <f>"Приложение № 10гк Регламенту формирования бюджетных проектировокФедерального агентства водных ресурсовна "&amp;$B$6+1&amp;" год и на плановый период "&amp;$B$6+2&amp;" и "&amp;$B$6+3&amp;" годов"</f>
        <v>Приложение № 10гк Регламенту формирования бюджетных проектировокФедерального агентства водных ресурсовна 2019 год и на плановый период 2020 и 2021 годов</v>
      </c>
      <c r="Q7" s="150"/>
      <c r="R7" s="150"/>
      <c r="S7" s="150"/>
    </row>
    <row r="8" spans="1:21" ht="20.25" customHeight="1">
      <c r="A8" s="131" t="s">
        <v>176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</row>
    <row r="11" spans="1:21" ht="24.75" customHeight="1">
      <c r="A11" s="153" t="s">
        <v>59</v>
      </c>
      <c r="B11" s="153" t="s">
        <v>135</v>
      </c>
      <c r="C11" s="153" t="s">
        <v>154</v>
      </c>
      <c r="D11" s="147" t="str">
        <f>"Ожидаемое выполнение в "&amp;B6&amp;" г."</f>
        <v>Ожидаемое выполнение в 2018 г.</v>
      </c>
      <c r="E11" s="147"/>
      <c r="F11" s="147"/>
      <c r="G11" s="147"/>
      <c r="H11" s="147" t="str">
        <f>"Прогноз "&amp;B6+1&amp;" года"</f>
        <v>Прогноз 2019 года</v>
      </c>
      <c r="I11" s="147"/>
      <c r="J11" s="147"/>
      <c r="K11" s="147"/>
      <c r="L11" s="147" t="str">
        <f>"Прогноз "&amp;B6+2&amp;" года"</f>
        <v>Прогноз 2020 года</v>
      </c>
      <c r="M11" s="147"/>
      <c r="N11" s="147"/>
      <c r="O11" s="147"/>
      <c r="P11" s="147" t="str">
        <f>"Прогноз "&amp;B6+3&amp;" года"</f>
        <v>Прогноз 2021 года</v>
      </c>
      <c r="Q11" s="147"/>
      <c r="R11" s="147"/>
      <c r="S11" s="147"/>
    </row>
    <row r="12" spans="1:21" ht="62.25" customHeight="1">
      <c r="A12" s="153"/>
      <c r="B12" s="153"/>
      <c r="C12" s="153"/>
      <c r="D12" s="148" t="s">
        <v>223</v>
      </c>
      <c r="E12" s="149"/>
      <c r="F12" s="152" t="s">
        <v>226</v>
      </c>
      <c r="G12" s="152"/>
      <c r="H12" s="148" t="s">
        <v>223</v>
      </c>
      <c r="I12" s="149"/>
      <c r="J12" s="152" t="s">
        <v>226</v>
      </c>
      <c r="K12" s="152"/>
      <c r="L12" s="148" t="s">
        <v>223</v>
      </c>
      <c r="M12" s="149"/>
      <c r="N12" s="152" t="s">
        <v>226</v>
      </c>
      <c r="O12" s="152"/>
      <c r="P12" s="148" t="s">
        <v>223</v>
      </c>
      <c r="Q12" s="149"/>
      <c r="R12" s="152" t="s">
        <v>226</v>
      </c>
      <c r="S12" s="152"/>
    </row>
    <row r="13" spans="1:21" ht="149.25" customHeight="1">
      <c r="A13" s="153"/>
      <c r="B13" s="153"/>
      <c r="C13" s="153"/>
      <c r="D13" s="54" t="s">
        <v>224</v>
      </c>
      <c r="E13" s="74" t="s">
        <v>225</v>
      </c>
      <c r="F13" s="114" t="s">
        <v>224</v>
      </c>
      <c r="G13" s="114" t="s">
        <v>225</v>
      </c>
      <c r="H13" s="54" t="s">
        <v>224</v>
      </c>
      <c r="I13" s="74" t="s">
        <v>225</v>
      </c>
      <c r="J13" s="114" t="s">
        <v>224</v>
      </c>
      <c r="K13" s="114" t="s">
        <v>225</v>
      </c>
      <c r="L13" s="54" t="s">
        <v>224</v>
      </c>
      <c r="M13" s="74" t="s">
        <v>225</v>
      </c>
      <c r="N13" s="114" t="s">
        <v>224</v>
      </c>
      <c r="O13" s="114" t="s">
        <v>225</v>
      </c>
      <c r="P13" s="54" t="s">
        <v>224</v>
      </c>
      <c r="Q13" s="74" t="s">
        <v>225</v>
      </c>
      <c r="R13" s="114" t="s">
        <v>224</v>
      </c>
      <c r="S13" s="114" t="s">
        <v>225</v>
      </c>
    </row>
    <row r="14" spans="1:21">
      <c r="A14" s="55" t="s">
        <v>34</v>
      </c>
      <c r="B14" s="55">
        <v>1</v>
      </c>
      <c r="C14" s="55" t="s">
        <v>206</v>
      </c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</row>
    <row r="15" spans="1:21">
      <c r="A15" s="55" t="s">
        <v>40</v>
      </c>
      <c r="B15" s="55">
        <v>2</v>
      </c>
      <c r="C15" s="55" t="s">
        <v>207</v>
      </c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</row>
    <row r="16" spans="1:21">
      <c r="A16" s="55" t="s">
        <v>31</v>
      </c>
      <c r="B16" s="55">
        <v>3</v>
      </c>
      <c r="C16" s="55" t="s">
        <v>208</v>
      </c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</row>
    <row r="17" spans="1:25">
      <c r="A17" s="55" t="s">
        <v>34</v>
      </c>
      <c r="B17" s="55">
        <v>4</v>
      </c>
      <c r="C17" s="55" t="s">
        <v>209</v>
      </c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</row>
    <row r="18" spans="1:25">
      <c r="A18" s="55" t="s">
        <v>31</v>
      </c>
      <c r="B18" s="55">
        <v>5</v>
      </c>
      <c r="C18" s="55" t="s">
        <v>67</v>
      </c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</row>
    <row r="19" spans="1:25">
      <c r="A19" s="55" t="s">
        <v>40</v>
      </c>
      <c r="B19" s="55">
        <v>6</v>
      </c>
      <c r="C19" s="55" t="s">
        <v>68</v>
      </c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</row>
    <row r="20" spans="1:25">
      <c r="A20" s="55" t="s">
        <v>31</v>
      </c>
      <c r="B20" s="55">
        <v>7</v>
      </c>
      <c r="C20" s="55" t="s">
        <v>69</v>
      </c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</row>
    <row r="21" spans="1:25">
      <c r="A21" s="55" t="s">
        <v>34</v>
      </c>
      <c r="B21" s="55">
        <v>8</v>
      </c>
      <c r="C21" s="55" t="s">
        <v>70</v>
      </c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</row>
    <row r="22" spans="1:25">
      <c r="A22" s="55" t="s">
        <v>34</v>
      </c>
      <c r="B22" s="55">
        <v>9</v>
      </c>
      <c r="C22" s="55" t="s">
        <v>71</v>
      </c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</row>
    <row r="23" spans="1:25">
      <c r="A23" s="55" t="s">
        <v>40</v>
      </c>
      <c r="B23" s="55">
        <v>10</v>
      </c>
      <c r="C23" s="55" t="s">
        <v>72</v>
      </c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</row>
    <row r="24" spans="1:25">
      <c r="A24" s="55" t="s">
        <v>40</v>
      </c>
      <c r="B24" s="55">
        <v>11</v>
      </c>
      <c r="C24" s="55" t="s">
        <v>210</v>
      </c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</row>
    <row r="25" spans="1:25">
      <c r="A25" s="55" t="s">
        <v>40</v>
      </c>
      <c r="B25" s="55">
        <v>12</v>
      </c>
      <c r="C25" s="55" t="s">
        <v>73</v>
      </c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</row>
    <row r="26" spans="1:25">
      <c r="A26" s="55" t="s">
        <v>40</v>
      </c>
      <c r="B26" s="55">
        <v>13</v>
      </c>
      <c r="C26" s="55" t="s">
        <v>74</v>
      </c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Y26" s="57"/>
    </row>
    <row r="27" spans="1:25">
      <c r="A27" s="55" t="s">
        <v>34</v>
      </c>
      <c r="B27" s="55">
        <v>14</v>
      </c>
      <c r="C27" s="55" t="s">
        <v>75</v>
      </c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</row>
    <row r="28" spans="1:25">
      <c r="A28" s="55" t="s">
        <v>40</v>
      </c>
      <c r="B28" s="55">
        <v>15</v>
      </c>
      <c r="C28" s="55" t="s">
        <v>76</v>
      </c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</row>
    <row r="29" spans="1:25">
      <c r="A29" s="55" t="s">
        <v>40</v>
      </c>
      <c r="B29" s="55">
        <v>16</v>
      </c>
      <c r="C29" s="55" t="s">
        <v>77</v>
      </c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</row>
    <row r="30" spans="1:25">
      <c r="A30" s="55" t="s">
        <v>31</v>
      </c>
      <c r="B30" s="55">
        <v>17</v>
      </c>
      <c r="C30" s="55" t="s">
        <v>78</v>
      </c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</row>
    <row r="31" spans="1:25">
      <c r="A31" s="55" t="s">
        <v>40</v>
      </c>
      <c r="B31" s="55">
        <v>18</v>
      </c>
      <c r="C31" s="55" t="s">
        <v>79</v>
      </c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</row>
    <row r="32" spans="1:25">
      <c r="A32" s="55" t="s">
        <v>41</v>
      </c>
      <c r="B32" s="55">
        <v>19</v>
      </c>
      <c r="C32" s="55" t="s">
        <v>80</v>
      </c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</row>
    <row r="33" spans="1:19">
      <c r="A33" s="55" t="s">
        <v>33</v>
      </c>
      <c r="B33" s="55">
        <v>20</v>
      </c>
      <c r="C33" s="55" t="s">
        <v>81</v>
      </c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</row>
    <row r="34" spans="1:19">
      <c r="A34" s="55" t="s">
        <v>33</v>
      </c>
      <c r="B34" s="55">
        <v>21</v>
      </c>
      <c r="C34" s="55" t="s">
        <v>211</v>
      </c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</row>
    <row r="35" spans="1:19">
      <c r="A35" s="55" t="s">
        <v>33</v>
      </c>
      <c r="B35" s="55">
        <v>22</v>
      </c>
      <c r="C35" s="55" t="s">
        <v>82</v>
      </c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</row>
    <row r="36" spans="1:19">
      <c r="A36" s="55" t="s">
        <v>41</v>
      </c>
      <c r="B36" s="55">
        <v>23</v>
      </c>
      <c r="C36" s="55" t="s">
        <v>83</v>
      </c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</row>
    <row r="37" spans="1:19">
      <c r="A37" s="55" t="s">
        <v>41</v>
      </c>
      <c r="B37" s="55">
        <v>24</v>
      </c>
      <c r="C37" s="55" t="s">
        <v>84</v>
      </c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</row>
    <row r="38" spans="1:19">
      <c r="A38" s="55" t="s">
        <v>33</v>
      </c>
      <c r="B38" s="55">
        <v>25</v>
      </c>
      <c r="C38" s="55" t="s">
        <v>85</v>
      </c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</row>
    <row r="39" spans="1:19">
      <c r="A39" s="55" t="s">
        <v>41</v>
      </c>
      <c r="B39" s="55">
        <v>26</v>
      </c>
      <c r="C39" s="55" t="s">
        <v>86</v>
      </c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</row>
    <row r="40" spans="1:19">
      <c r="A40" s="55" t="s">
        <v>41</v>
      </c>
      <c r="B40" s="55">
        <v>27</v>
      </c>
      <c r="C40" s="55" t="s">
        <v>156</v>
      </c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</row>
    <row r="41" spans="1:19">
      <c r="A41" s="55" t="s">
        <v>41</v>
      </c>
      <c r="B41" s="55">
        <v>28</v>
      </c>
      <c r="C41" s="55" t="s">
        <v>87</v>
      </c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</row>
    <row r="42" spans="1:19">
      <c r="A42" s="55" t="s">
        <v>33</v>
      </c>
      <c r="B42" s="55">
        <v>29</v>
      </c>
      <c r="C42" s="55" t="s">
        <v>88</v>
      </c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</row>
    <row r="43" spans="1:19">
      <c r="A43" s="55" t="s">
        <v>38</v>
      </c>
      <c r="B43" s="55">
        <v>30</v>
      </c>
      <c r="C43" s="55" t="s">
        <v>89</v>
      </c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</row>
    <row r="44" spans="1:19">
      <c r="A44" s="55" t="s">
        <v>36</v>
      </c>
      <c r="B44" s="55">
        <v>31</v>
      </c>
      <c r="C44" s="55" t="s">
        <v>90</v>
      </c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</row>
    <row r="45" spans="1:19">
      <c r="A45" s="55" t="s">
        <v>36</v>
      </c>
      <c r="B45" s="55">
        <v>32</v>
      </c>
      <c r="C45" s="55" t="s">
        <v>91</v>
      </c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</row>
    <row r="46" spans="1:19" ht="25.5">
      <c r="A46" s="55" t="s">
        <v>36</v>
      </c>
      <c r="B46" s="55">
        <v>33</v>
      </c>
      <c r="C46" s="55" t="s">
        <v>92</v>
      </c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</row>
    <row r="47" spans="1:19">
      <c r="A47" s="55" t="s">
        <v>36</v>
      </c>
      <c r="B47" s="55">
        <v>34</v>
      </c>
      <c r="C47" s="55" t="s">
        <v>94</v>
      </c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</row>
    <row r="48" spans="1:19" ht="25.5">
      <c r="A48" s="55" t="s">
        <v>38</v>
      </c>
      <c r="B48" s="55">
        <v>35</v>
      </c>
      <c r="C48" s="55" t="s">
        <v>95</v>
      </c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</row>
    <row r="49" spans="1:19" ht="25.5">
      <c r="A49" s="55" t="s">
        <v>36</v>
      </c>
      <c r="B49" s="55">
        <v>36</v>
      </c>
      <c r="C49" s="55" t="s">
        <v>96</v>
      </c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</row>
    <row r="50" spans="1:19">
      <c r="A50" s="55" t="s">
        <v>36</v>
      </c>
      <c r="B50" s="55">
        <v>37</v>
      </c>
      <c r="C50" s="55" t="s">
        <v>97</v>
      </c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</row>
    <row r="51" spans="1:19">
      <c r="A51" s="55" t="s">
        <v>38</v>
      </c>
      <c r="B51" s="55">
        <v>38</v>
      </c>
      <c r="C51" s="55" t="s">
        <v>218</v>
      </c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</row>
    <row r="52" spans="1:19">
      <c r="A52" s="55" t="s">
        <v>38</v>
      </c>
      <c r="B52" s="55">
        <v>39</v>
      </c>
      <c r="C52" s="55" t="s">
        <v>98</v>
      </c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</row>
    <row r="53" spans="1:19">
      <c r="A53" s="55" t="s">
        <v>42</v>
      </c>
      <c r="B53" s="55">
        <v>40</v>
      </c>
      <c r="C53" s="55" t="s">
        <v>212</v>
      </c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</row>
    <row r="54" spans="1:19">
      <c r="A54" s="55" t="s">
        <v>42</v>
      </c>
      <c r="B54" s="55">
        <v>41</v>
      </c>
      <c r="C54" s="55" t="s">
        <v>99</v>
      </c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</row>
    <row r="55" spans="1:19">
      <c r="A55" s="55" t="s">
        <v>34</v>
      </c>
      <c r="B55" s="55">
        <v>42</v>
      </c>
      <c r="C55" s="55" t="s">
        <v>100</v>
      </c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</row>
    <row r="56" spans="1:19">
      <c r="A56" s="55" t="s">
        <v>37</v>
      </c>
      <c r="B56" s="55">
        <v>43</v>
      </c>
      <c r="C56" s="55" t="s">
        <v>101</v>
      </c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</row>
    <row r="57" spans="1:19">
      <c r="A57" s="55" t="s">
        <v>31</v>
      </c>
      <c r="B57" s="55">
        <v>44</v>
      </c>
      <c r="C57" s="55" t="s">
        <v>102</v>
      </c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</row>
    <row r="58" spans="1:19">
      <c r="A58" s="55" t="s">
        <v>31</v>
      </c>
      <c r="B58" s="55">
        <v>45</v>
      </c>
      <c r="C58" s="55" t="s">
        <v>103</v>
      </c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</row>
    <row r="59" spans="1:19">
      <c r="A59" s="55" t="s">
        <v>42</v>
      </c>
      <c r="B59" s="55">
        <v>46</v>
      </c>
      <c r="C59" s="55" t="s">
        <v>104</v>
      </c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</row>
    <row r="60" spans="1:19">
      <c r="A60" s="55" t="s">
        <v>37</v>
      </c>
      <c r="B60" s="55">
        <v>47</v>
      </c>
      <c r="C60" s="55" t="s">
        <v>105</v>
      </c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</row>
    <row r="61" spans="1:19">
      <c r="A61" s="55" t="s">
        <v>31</v>
      </c>
      <c r="B61" s="55">
        <v>48</v>
      </c>
      <c r="C61" s="55" t="s">
        <v>106</v>
      </c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</row>
    <row r="62" spans="1:19">
      <c r="A62" s="55" t="s">
        <v>37</v>
      </c>
      <c r="B62" s="55">
        <v>49</v>
      </c>
      <c r="C62" s="55" t="s">
        <v>107</v>
      </c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</row>
    <row r="63" spans="1:19">
      <c r="A63" s="55" t="s">
        <v>31</v>
      </c>
      <c r="B63" s="55">
        <v>50</v>
      </c>
      <c r="C63" s="55" t="s">
        <v>108</v>
      </c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</row>
    <row r="64" spans="1:19">
      <c r="A64" s="55" t="s">
        <v>42</v>
      </c>
      <c r="B64" s="55">
        <v>51</v>
      </c>
      <c r="C64" s="55" t="s">
        <v>109</v>
      </c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</row>
    <row r="65" spans="1:19">
      <c r="A65" s="55" t="s">
        <v>31</v>
      </c>
      <c r="B65" s="55">
        <v>52</v>
      </c>
      <c r="C65" s="55" t="s">
        <v>110</v>
      </c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</row>
    <row r="66" spans="1:19">
      <c r="A66" s="55" t="s">
        <v>42</v>
      </c>
      <c r="B66" s="55">
        <v>54</v>
      </c>
      <c r="C66" s="55" t="s">
        <v>111</v>
      </c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</row>
    <row r="67" spans="1:19">
      <c r="A67" s="55" t="s">
        <v>42</v>
      </c>
      <c r="B67" s="55">
        <v>55</v>
      </c>
      <c r="C67" s="55" t="s">
        <v>112</v>
      </c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</row>
    <row r="68" spans="1:19">
      <c r="A68" s="55" t="s">
        <v>42</v>
      </c>
      <c r="B68" s="55">
        <v>56</v>
      </c>
      <c r="C68" s="55" t="s">
        <v>113</v>
      </c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</row>
    <row r="69" spans="1:19">
      <c r="A69" s="55" t="s">
        <v>43</v>
      </c>
      <c r="B69" s="55">
        <v>58</v>
      </c>
      <c r="C69" s="55" t="s">
        <v>114</v>
      </c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</row>
    <row r="70" spans="1:19">
      <c r="A70" s="55" t="s">
        <v>43</v>
      </c>
      <c r="B70" s="55">
        <v>59</v>
      </c>
      <c r="C70" s="55" t="s">
        <v>115</v>
      </c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</row>
    <row r="71" spans="1:19">
      <c r="A71" s="55" t="s">
        <v>43</v>
      </c>
      <c r="B71" s="55">
        <v>60</v>
      </c>
      <c r="C71" s="55" t="s">
        <v>116</v>
      </c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</row>
    <row r="72" spans="1:19">
      <c r="A72" s="55" t="s">
        <v>43</v>
      </c>
      <c r="B72" s="55">
        <v>61</v>
      </c>
      <c r="C72" s="55" t="s">
        <v>117</v>
      </c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</row>
    <row r="73" spans="1:19" ht="25.5">
      <c r="A73" s="55" t="s">
        <v>43</v>
      </c>
      <c r="B73" s="55">
        <v>62</v>
      </c>
      <c r="C73" s="55" t="s">
        <v>118</v>
      </c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</row>
    <row r="74" spans="1:19" ht="25.5">
      <c r="A74" s="55" t="s">
        <v>43</v>
      </c>
      <c r="B74" s="55">
        <v>63</v>
      </c>
      <c r="C74" s="55" t="s">
        <v>119</v>
      </c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</row>
    <row r="75" spans="1:19">
      <c r="A75" s="55" t="s">
        <v>32</v>
      </c>
      <c r="B75" s="55">
        <v>64</v>
      </c>
      <c r="C75" s="55" t="s">
        <v>120</v>
      </c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</row>
    <row r="76" spans="1:19">
      <c r="A76" s="55" t="s">
        <v>44</v>
      </c>
      <c r="B76" s="55">
        <v>65</v>
      </c>
      <c r="C76" s="55" t="s">
        <v>121</v>
      </c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</row>
    <row r="77" spans="1:19">
      <c r="A77" s="55" t="s">
        <v>35</v>
      </c>
      <c r="B77" s="55">
        <v>66</v>
      </c>
      <c r="C77" s="55" t="s">
        <v>122</v>
      </c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</row>
    <row r="78" spans="1:19">
      <c r="A78" s="55" t="s">
        <v>35</v>
      </c>
      <c r="B78" s="55">
        <v>67</v>
      </c>
      <c r="C78" s="55" t="s">
        <v>123</v>
      </c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</row>
    <row r="79" spans="1:19">
      <c r="A79" s="55" t="s">
        <v>32</v>
      </c>
      <c r="B79" s="55">
        <v>68</v>
      </c>
      <c r="C79" s="55" t="s">
        <v>213</v>
      </c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</row>
    <row r="80" spans="1:19">
      <c r="A80" s="55" t="s">
        <v>35</v>
      </c>
      <c r="B80" s="55">
        <v>69</v>
      </c>
      <c r="C80" s="55" t="s">
        <v>214</v>
      </c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</row>
    <row r="81" spans="1:19">
      <c r="A81" s="55" t="s">
        <v>35</v>
      </c>
      <c r="B81" s="55">
        <v>70</v>
      </c>
      <c r="C81" s="55" t="s">
        <v>124</v>
      </c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</row>
    <row r="82" spans="1:19">
      <c r="A82" s="55" t="s">
        <v>32</v>
      </c>
      <c r="B82" s="55">
        <v>71</v>
      </c>
      <c r="C82" s="55" t="s">
        <v>125</v>
      </c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</row>
    <row r="83" spans="1:19">
      <c r="A83" s="55" t="s">
        <v>32</v>
      </c>
      <c r="B83" s="55">
        <v>72</v>
      </c>
      <c r="C83" s="55" t="s">
        <v>126</v>
      </c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</row>
    <row r="84" spans="1:19">
      <c r="A84" s="55" t="s">
        <v>43</v>
      </c>
      <c r="B84" s="55">
        <v>73</v>
      </c>
      <c r="C84" s="55" t="s">
        <v>127</v>
      </c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</row>
    <row r="85" spans="1:19">
      <c r="A85" s="55" t="s">
        <v>32</v>
      </c>
      <c r="B85" s="55">
        <v>74</v>
      </c>
      <c r="C85" s="55" t="s">
        <v>128</v>
      </c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</row>
    <row r="86" spans="1:19">
      <c r="A86" s="55" t="s">
        <v>39</v>
      </c>
      <c r="B86" s="55">
        <v>80</v>
      </c>
      <c r="C86" s="55" t="s">
        <v>129</v>
      </c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</row>
    <row r="87" spans="1:19">
      <c r="A87" s="55" t="s">
        <v>30</v>
      </c>
      <c r="B87" s="55">
        <v>81</v>
      </c>
      <c r="C87" s="55" t="s">
        <v>215</v>
      </c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</row>
    <row r="88" spans="1:19">
      <c r="A88" s="55" t="s">
        <v>30</v>
      </c>
      <c r="B88" s="55">
        <v>82</v>
      </c>
      <c r="C88" s="55" t="s">
        <v>216</v>
      </c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</row>
    <row r="89" spans="1:19">
      <c r="A89" s="55" t="s">
        <v>30</v>
      </c>
      <c r="B89" s="55">
        <v>83</v>
      </c>
      <c r="C89" s="55" t="s">
        <v>217</v>
      </c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</row>
    <row r="90" spans="1:19">
      <c r="A90" s="55" t="s">
        <v>39</v>
      </c>
      <c r="B90" s="55">
        <v>85</v>
      </c>
      <c r="C90" s="55" t="s">
        <v>130</v>
      </c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</row>
    <row r="91" spans="1:19">
      <c r="A91" s="55" t="s">
        <v>30</v>
      </c>
      <c r="B91" s="55">
        <v>86</v>
      </c>
      <c r="C91" s="55" t="s">
        <v>131</v>
      </c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</row>
    <row r="92" spans="1:19">
      <c r="A92" s="55" t="s">
        <v>30</v>
      </c>
      <c r="B92" s="55">
        <v>87</v>
      </c>
      <c r="C92" s="55" t="s">
        <v>132</v>
      </c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</row>
    <row r="93" spans="1:19">
      <c r="A93" s="55" t="s">
        <v>30</v>
      </c>
      <c r="B93" s="55">
        <v>89</v>
      </c>
      <c r="C93" s="55" t="s">
        <v>133</v>
      </c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</row>
    <row r="94" spans="1:19">
      <c r="A94" s="55" t="s">
        <v>37</v>
      </c>
      <c r="B94" s="55">
        <v>90</v>
      </c>
      <c r="C94" s="55" t="s">
        <v>134</v>
      </c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</row>
    <row r="95" spans="1:19">
      <c r="A95" s="55" t="s">
        <v>30</v>
      </c>
      <c r="B95" s="55" t="s">
        <v>151</v>
      </c>
      <c r="C95" s="55" t="s">
        <v>152</v>
      </c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</row>
    <row r="96" spans="1:19">
      <c r="A96" s="55" t="s">
        <v>30</v>
      </c>
      <c r="B96" s="55" t="s">
        <v>2</v>
      </c>
      <c r="C96" s="55" t="s">
        <v>153</v>
      </c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</row>
    <row r="97" spans="1:22">
      <c r="A97" s="55"/>
      <c r="B97" s="55"/>
      <c r="C97" s="82" t="s">
        <v>251</v>
      </c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</row>
    <row r="98" spans="1:22">
      <c r="A98" s="55"/>
      <c r="B98" s="55"/>
      <c r="C98" s="82" t="s">
        <v>252</v>
      </c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</row>
    <row r="99" spans="1:22" s="58" customFormat="1">
      <c r="A99" s="83" t="s">
        <v>157</v>
      </c>
      <c r="B99" s="70" t="s">
        <v>158</v>
      </c>
      <c r="C99" s="83" t="s">
        <v>159</v>
      </c>
      <c r="D99" s="70">
        <f>SUM(D16:D98)</f>
        <v>0</v>
      </c>
      <c r="E99" s="70"/>
      <c r="F99" s="70">
        <f>SUM(F16:F98)</f>
        <v>0</v>
      </c>
      <c r="G99" s="70">
        <f>SUM(G16:G98)</f>
        <v>0</v>
      </c>
      <c r="H99" s="70">
        <f>SUM(H16:H98)</f>
        <v>0</v>
      </c>
      <c r="I99" s="70"/>
      <c r="J99" s="70">
        <f>SUM(J16:J98)</f>
        <v>0</v>
      </c>
      <c r="K99" s="70">
        <f>SUM(K16:K98)</f>
        <v>0</v>
      </c>
      <c r="L99" s="70">
        <f>SUM(L16:L98)</f>
        <v>0</v>
      </c>
      <c r="M99" s="70"/>
      <c r="N99" s="70">
        <f>SUM(N16:N98)</f>
        <v>0</v>
      </c>
      <c r="O99" s="70">
        <f>SUM(O16:O98)</f>
        <v>0</v>
      </c>
      <c r="P99" s="70">
        <f>SUM(P16:P98)</f>
        <v>0</v>
      </c>
      <c r="Q99" s="70"/>
      <c r="R99" s="70">
        <f>SUM(R16:R98)</f>
        <v>0</v>
      </c>
      <c r="S99" s="70">
        <f>SUM(S16:S98)</f>
        <v>0</v>
      </c>
      <c r="U99" s="71"/>
      <c r="V99" s="71"/>
    </row>
  </sheetData>
  <autoFilter ref="A13:Z99"/>
  <mergeCells count="17">
    <mergeCell ref="C11:C13"/>
    <mergeCell ref="D11:G11"/>
    <mergeCell ref="H11:K11"/>
    <mergeCell ref="D12:E12"/>
    <mergeCell ref="P7:S7"/>
    <mergeCell ref="A8:S8"/>
    <mergeCell ref="R12:S12"/>
    <mergeCell ref="L11:O11"/>
    <mergeCell ref="P11:S11"/>
    <mergeCell ref="J12:K12"/>
    <mergeCell ref="P12:Q12"/>
    <mergeCell ref="A11:A13"/>
    <mergeCell ref="B11:B13"/>
    <mergeCell ref="N12:O12"/>
    <mergeCell ref="H12:I12"/>
    <mergeCell ref="L12:M12"/>
    <mergeCell ref="F12:G12"/>
  </mergeCells>
  <phoneticPr fontId="2" type="noConversion"/>
  <printOptions horizontalCentered="1"/>
  <pageMargins left="0.78740157480314965" right="0.19685039370078741" top="0.39370078740157483" bottom="0.39370078740157483" header="0" footer="0.19685039370078741"/>
  <pageSetup paperSize="9" scale="43" firstPageNumber="125" fitToHeight="0" orientation="landscape" useFirstPageNumber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O33"/>
  <sheetViews>
    <sheetView view="pageBreakPreview" topLeftCell="E8" zoomScale="85" zoomScaleNormal="100" zoomScaleSheetLayoutView="85" workbookViewId="0">
      <selection activeCell="J20" sqref="J20"/>
    </sheetView>
  </sheetViews>
  <sheetFormatPr defaultColWidth="9.140625" defaultRowHeight="12.75"/>
  <cols>
    <col min="1" max="1" width="11.7109375" style="7" hidden="1" customWidth="1"/>
    <col min="2" max="2" width="9.140625" style="7" hidden="1" customWidth="1"/>
    <col min="3" max="3" width="9.140625" style="6" hidden="1" customWidth="1"/>
    <col min="4" max="4" width="10.5703125" style="7" hidden="1" customWidth="1"/>
    <col min="5" max="5" width="54.5703125" style="7" customWidth="1"/>
    <col min="6" max="6" width="9.85546875" style="7" customWidth="1"/>
    <col min="7" max="8" width="9.140625" style="7"/>
    <col min="9" max="9" width="9.85546875" style="7" customWidth="1"/>
    <col min="10" max="11" width="9.140625" style="7"/>
    <col min="12" max="12" width="10.140625" style="6" customWidth="1"/>
    <col min="13" max="13" width="10.140625" style="7" hidden="1" customWidth="1"/>
    <col min="14" max="16384" width="9.140625" style="7"/>
  </cols>
  <sheetData>
    <row r="1" spans="1:15" hidden="1">
      <c r="A1" s="7" t="s">
        <v>8</v>
      </c>
      <c r="B1" s="6" t="s">
        <v>19</v>
      </c>
      <c r="D1" s="6"/>
      <c r="J1" s="34"/>
      <c r="K1" s="34"/>
      <c r="L1" s="36"/>
    </row>
    <row r="2" spans="1:15" hidden="1">
      <c r="A2" s="7" t="s">
        <v>9</v>
      </c>
      <c r="B2" s="6" t="s">
        <v>20</v>
      </c>
      <c r="D2" s="6"/>
    </row>
    <row r="3" spans="1:15" hidden="1">
      <c r="A3" s="7" t="s">
        <v>17</v>
      </c>
      <c r="B3" s="6" t="s">
        <v>263</v>
      </c>
      <c r="D3" s="6"/>
      <c r="E3" s="7" t="s">
        <v>233</v>
      </c>
    </row>
    <row r="4" spans="1:15" hidden="1">
      <c r="A4" s="7" t="s">
        <v>18</v>
      </c>
      <c r="B4" s="6" t="s">
        <v>163</v>
      </c>
      <c r="D4" s="6"/>
      <c r="E4" s="7" t="s">
        <v>164</v>
      </c>
    </row>
    <row r="5" spans="1:15" hidden="1">
      <c r="A5" s="7" t="s">
        <v>93</v>
      </c>
      <c r="B5" s="72" t="s">
        <v>170</v>
      </c>
      <c r="D5" s="6"/>
    </row>
    <row r="6" spans="1:15" hidden="1">
      <c r="A6" s="7" t="s">
        <v>21</v>
      </c>
      <c r="B6" s="6" t="s">
        <v>262</v>
      </c>
      <c r="D6" s="6"/>
    </row>
    <row r="7" spans="1:15" hidden="1">
      <c r="B7" s="6"/>
      <c r="D7" s="6"/>
    </row>
    <row r="8" spans="1:15">
      <c r="B8" s="6"/>
      <c r="C8" s="36"/>
      <c r="D8" s="6"/>
      <c r="L8" s="44" t="s">
        <v>234</v>
      </c>
    </row>
    <row r="9" spans="1:15">
      <c r="B9" s="6"/>
      <c r="C9" s="36"/>
      <c r="D9" s="6"/>
      <c r="L9" s="34" t="s">
        <v>46</v>
      </c>
    </row>
    <row r="10" spans="1:15">
      <c r="B10" s="6"/>
      <c r="C10" s="36"/>
      <c r="D10" s="6"/>
      <c r="L10" s="34" t="s">
        <v>52</v>
      </c>
    </row>
    <row r="11" spans="1:15">
      <c r="B11" s="6"/>
      <c r="C11" s="36"/>
      <c r="D11" s="6"/>
      <c r="L11" s="34" t="str">
        <f>" на "&amp;$B$6+1&amp;"г. и на плановый период "&amp;$B$6+2&amp;" и "&amp;$B$6+3&amp;" годов"</f>
        <v xml:space="preserve"> на 2016г. и на плановый период 2017 и 2018 годов</v>
      </c>
    </row>
    <row r="12" spans="1:15">
      <c r="L12" s="7"/>
    </row>
    <row r="13" spans="1:15" ht="63.75" customHeight="1">
      <c r="E13" s="131" t="str">
        <f>"Перечень мероприятий по  информационному обеспечению в области водных ресурсов                                             (ГВР и РРГТС)  по  ГП 028, Рз "&amp;B1&amp;", ПР "&amp;B2&amp; ", ЦС "&amp;B3&amp;" "&amp;E3&amp;", "</f>
        <v xml:space="preserve">Перечень мероприятий по  информационному обеспечению в области водных ресурсов                                             (ГВР и РРГТС)  по  ГП 028, Рз 04, ПР 06, ЦС 28 6 00 99999 "Реализация направления расходов в рамках фед. целевой программы "Развитие водохозяйственного комплекса Российской Федерации в 2012 - 2020 годах" государственной программы РФ "Воспроизводство и использование природных ресурсов", </v>
      </c>
      <c r="F13" s="131"/>
      <c r="G13" s="131"/>
      <c r="H13" s="131"/>
      <c r="I13" s="131"/>
      <c r="J13" s="131"/>
      <c r="K13" s="131"/>
      <c r="L13" s="131"/>
      <c r="M13" s="24"/>
      <c r="N13" s="24"/>
      <c r="O13" s="24"/>
    </row>
    <row r="14" spans="1:15" ht="15.75">
      <c r="E14" s="131" t="str">
        <f>"ВР "&amp;B4&amp;" "&amp;E4&amp;", КОСГУ "&amp;B5</f>
        <v>ВР 612 "Субсидии бюджетным учреждениям на иные цели", КОСГУ 241</v>
      </c>
      <c r="F14" s="131"/>
      <c r="G14" s="131"/>
      <c r="H14" s="131"/>
      <c r="I14" s="131"/>
      <c r="J14" s="131"/>
      <c r="K14" s="131"/>
      <c r="L14" s="131"/>
      <c r="M14" s="24"/>
      <c r="N14" s="24"/>
      <c r="O14" s="24"/>
    </row>
    <row r="15" spans="1:15" ht="15.75">
      <c r="E15" s="131" t="str">
        <f>" на "&amp;B6+1&amp;" г. и на плановый период "&amp;B6+2&amp;" и "&amp;B6+3&amp;" годов"</f>
        <v xml:space="preserve"> на 2016 г. и на плановый период 2017 и 2018 годов</v>
      </c>
      <c r="F15" s="131"/>
      <c r="G15" s="131"/>
      <c r="H15" s="131"/>
      <c r="I15" s="131"/>
      <c r="J15" s="131"/>
      <c r="K15" s="131"/>
      <c r="L15" s="131"/>
      <c r="M15" s="24"/>
      <c r="N15" s="24"/>
      <c r="O15" s="24"/>
    </row>
    <row r="16" spans="1:15" ht="15">
      <c r="A16" s="7" t="s">
        <v>28</v>
      </c>
      <c r="E16" s="66"/>
      <c r="F16" s="67"/>
      <c r="G16" s="4"/>
      <c r="H16" s="4"/>
      <c r="I16" s="4"/>
      <c r="J16" s="4"/>
      <c r="K16" s="4"/>
      <c r="L16" s="4"/>
      <c r="M16" s="4"/>
      <c r="N16" s="5"/>
      <c r="O16" s="5"/>
    </row>
    <row r="17" spans="1:15">
      <c r="E17" s="140" t="s">
        <v>29</v>
      </c>
      <c r="F17" s="140"/>
      <c r="G17" s="140"/>
      <c r="H17" s="140"/>
      <c r="I17" s="140"/>
      <c r="J17" s="140"/>
      <c r="K17" s="140"/>
      <c r="L17" s="140"/>
      <c r="M17" s="77"/>
      <c r="N17" s="76"/>
      <c r="O17" s="76"/>
    </row>
    <row r="19" spans="1:15" s="28" customFormat="1" ht="51.75" customHeight="1">
      <c r="A19" s="26" t="s">
        <v>23</v>
      </c>
      <c r="B19" s="26" t="s">
        <v>22</v>
      </c>
      <c r="C19" s="27" t="s">
        <v>135</v>
      </c>
      <c r="D19" s="26" t="s">
        <v>144</v>
      </c>
      <c r="E19" s="26" t="s">
        <v>138</v>
      </c>
      <c r="F19" s="26" t="s">
        <v>162</v>
      </c>
      <c r="G19" s="26" t="s">
        <v>0</v>
      </c>
      <c r="H19" s="26" t="s">
        <v>1</v>
      </c>
      <c r="I19" s="26" t="str">
        <f>"Остаток стоимости работ на 01.01."&amp;B6+1</f>
        <v>Остаток стоимости работ на 01.01.2016</v>
      </c>
      <c r="J19" s="26" t="str">
        <f>"Прогноз "&amp;B6+1&amp;" года"</f>
        <v>Прогноз 2016 года</v>
      </c>
      <c r="K19" s="26" t="str">
        <f>"Прогноз "&amp;B6+2&amp;" года"</f>
        <v>Прогноз 2017 года</v>
      </c>
      <c r="L19" s="26" t="str">
        <f>"Прогноз "&amp;B6+3&amp;" года"</f>
        <v>Прогноз 2018 года</v>
      </c>
      <c r="M19" s="27" t="s">
        <v>149</v>
      </c>
    </row>
    <row r="20" spans="1:15" s="29" customFormat="1">
      <c r="A20" s="9"/>
      <c r="B20" s="9">
        <v>1</v>
      </c>
      <c r="C20" s="9">
        <v>2</v>
      </c>
      <c r="D20" s="9">
        <v>3</v>
      </c>
      <c r="E20" s="9">
        <v>1</v>
      </c>
      <c r="F20" s="9">
        <v>2</v>
      </c>
      <c r="G20" s="9">
        <v>3</v>
      </c>
      <c r="H20" s="9">
        <v>4</v>
      </c>
      <c r="I20" s="9">
        <v>5</v>
      </c>
      <c r="J20" s="9">
        <v>6</v>
      </c>
      <c r="K20" s="9">
        <v>7</v>
      </c>
      <c r="L20" s="9">
        <v>8</v>
      </c>
      <c r="M20" s="9"/>
    </row>
    <row r="21" spans="1:15" s="29" customFormat="1">
      <c r="A21" s="38"/>
      <c r="B21" s="26"/>
      <c r="C21" s="27"/>
      <c r="D21" s="26"/>
      <c r="E21" s="26"/>
      <c r="F21" s="26"/>
      <c r="G21" s="26"/>
      <c r="H21" s="26"/>
      <c r="I21" s="26"/>
      <c r="J21" s="26"/>
      <c r="K21" s="26"/>
      <c r="L21" s="47"/>
      <c r="M21" s="18"/>
    </row>
    <row r="22" spans="1:15">
      <c r="A22" s="7" t="s">
        <v>47</v>
      </c>
      <c r="B22" s="20"/>
      <c r="C22" s="19"/>
      <c r="D22" s="20"/>
      <c r="E22" s="18"/>
      <c r="F22" s="49"/>
      <c r="G22" s="49"/>
      <c r="H22" s="49"/>
      <c r="I22" s="49"/>
      <c r="J22" s="49"/>
      <c r="K22" s="49"/>
      <c r="L22" s="19"/>
      <c r="M22" s="20"/>
    </row>
    <row r="23" spans="1:15">
      <c r="A23" s="7" t="s">
        <v>47</v>
      </c>
      <c r="B23" s="20"/>
      <c r="C23" s="19"/>
      <c r="D23" s="20"/>
      <c r="E23" s="18"/>
      <c r="F23" s="49"/>
      <c r="G23" s="49"/>
      <c r="H23" s="49"/>
      <c r="I23" s="49"/>
      <c r="J23" s="49"/>
      <c r="K23" s="49"/>
      <c r="L23" s="19"/>
      <c r="M23" s="20"/>
    </row>
    <row r="24" spans="1:15">
      <c r="A24" s="7" t="s">
        <v>47</v>
      </c>
      <c r="B24" s="20"/>
      <c r="C24" s="19"/>
      <c r="D24" s="20"/>
      <c r="E24" s="18"/>
      <c r="F24" s="49"/>
      <c r="G24" s="49"/>
      <c r="H24" s="49"/>
      <c r="I24" s="49"/>
      <c r="J24" s="49"/>
      <c r="K24" s="49"/>
      <c r="L24" s="19"/>
      <c r="M24" s="20"/>
    </row>
    <row r="25" spans="1:15">
      <c r="A25" s="7" t="s">
        <v>47</v>
      </c>
      <c r="B25" s="20"/>
      <c r="C25" s="19"/>
      <c r="D25" s="20"/>
      <c r="E25" s="18"/>
      <c r="F25" s="49"/>
      <c r="G25" s="49"/>
      <c r="H25" s="49"/>
      <c r="I25" s="49"/>
      <c r="J25" s="49"/>
      <c r="K25" s="49"/>
      <c r="L25" s="19"/>
      <c r="M25" s="20"/>
    </row>
    <row r="26" spans="1:15">
      <c r="A26" s="7" t="s">
        <v>47</v>
      </c>
      <c r="B26" s="20"/>
      <c r="C26" s="19"/>
      <c r="D26" s="20"/>
      <c r="E26" s="18"/>
      <c r="F26" s="49"/>
      <c r="G26" s="49"/>
      <c r="H26" s="49"/>
      <c r="I26" s="49"/>
      <c r="J26" s="49"/>
      <c r="K26" s="49"/>
      <c r="L26" s="19"/>
      <c r="M26" s="20"/>
    </row>
    <row r="27" spans="1:15">
      <c r="A27" s="7" t="s">
        <v>47</v>
      </c>
      <c r="B27" s="20"/>
      <c r="C27" s="19"/>
      <c r="D27" s="20"/>
      <c r="E27" s="18"/>
      <c r="F27" s="49"/>
      <c r="G27" s="49"/>
      <c r="H27" s="49"/>
      <c r="I27" s="49"/>
      <c r="J27" s="49"/>
      <c r="K27" s="49"/>
      <c r="L27" s="19"/>
      <c r="M27" s="20"/>
    </row>
    <row r="28" spans="1:15">
      <c r="B28" s="20"/>
      <c r="C28" s="19"/>
      <c r="D28" s="20"/>
      <c r="E28" s="20"/>
      <c r="F28" s="49"/>
      <c r="G28" s="49"/>
      <c r="H28" s="49"/>
      <c r="I28" s="49"/>
      <c r="J28" s="49"/>
      <c r="K28" s="49"/>
      <c r="L28" s="19"/>
      <c r="M28" s="20"/>
    </row>
    <row r="29" spans="1:15">
      <c r="A29" s="7" t="s">
        <v>50</v>
      </c>
      <c r="B29" s="20"/>
      <c r="C29" s="19"/>
      <c r="D29" s="20"/>
      <c r="E29" s="20" t="s">
        <v>136</v>
      </c>
      <c r="F29" s="49">
        <f>SUMIF(A22:A28,"ОБЪЕКТ",F22:F28)</f>
        <v>0</v>
      </c>
      <c r="G29" s="49">
        <f>SUMIF(A22:A28,"ОБЪЕКТ",G22:G28)</f>
        <v>0</v>
      </c>
      <c r="H29" s="49">
        <f>SUMIF(A22:A28,"ОБЪЕКТ",H22:H28)</f>
        <v>0</v>
      </c>
      <c r="I29" s="49">
        <f>SUMIF(A22:A28,"ОБЪЕКТ",I22:I28)</f>
        <v>0</v>
      </c>
      <c r="J29" s="49">
        <f>SUMIF(A22:A28,"ОБЪЕКТ",J22:J28)</f>
        <v>0</v>
      </c>
      <c r="K29" s="49">
        <f>SUMIF(A22:A28,"ОБЪЕКТ",K22:K28)</f>
        <v>0</v>
      </c>
      <c r="L29" s="19"/>
      <c r="M29" s="20"/>
    </row>
    <row r="31" spans="1:15">
      <c r="E31" s="7" t="s">
        <v>64</v>
      </c>
    </row>
    <row r="33" spans="5:5">
      <c r="E33" s="7" t="s">
        <v>65</v>
      </c>
    </row>
  </sheetData>
  <autoFilter ref="A20:M29"/>
  <mergeCells count="4">
    <mergeCell ref="E13:L13"/>
    <mergeCell ref="E14:L14"/>
    <mergeCell ref="E15:L15"/>
    <mergeCell ref="E17:L17"/>
  </mergeCells>
  <phoneticPr fontId="2" type="noConversion"/>
  <pageMargins left="0.78740157480314965" right="0.19685039370078741" top="0.39370078740157483" bottom="0.39370078740157483" header="0" footer="0.19685039370078741"/>
  <pageSetup paperSize="9" firstPageNumber="122" fitToHeight="9" orientation="landscape" useFirstPageNumber="1" r:id="rId1"/>
  <headerFooter alignWithMargins="0">
    <oddFooter>&amp;R&amp;P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K37"/>
  <sheetViews>
    <sheetView view="pageBreakPreview" topLeftCell="A7" zoomScale="85" zoomScaleNormal="100" workbookViewId="0">
      <selection activeCell="A15" sqref="A15:F15"/>
    </sheetView>
  </sheetViews>
  <sheetFormatPr defaultRowHeight="12.75"/>
  <cols>
    <col min="1" max="1" width="35.28515625" style="7" customWidth="1"/>
    <col min="2" max="2" width="11" style="7" customWidth="1"/>
    <col min="3" max="8" width="9.85546875" style="7" customWidth="1"/>
    <col min="9" max="9" width="9.140625" style="7"/>
    <col min="10" max="10" width="11.85546875" style="7" customWidth="1"/>
    <col min="11" max="11" width="15.5703125" style="6" customWidth="1"/>
    <col min="12" max="16384" width="9.140625" style="7"/>
  </cols>
  <sheetData>
    <row r="1" spans="1:11" hidden="1"/>
    <row r="2" spans="1:11" hidden="1"/>
    <row r="3" spans="1:11" hidden="1"/>
    <row r="4" spans="1:11" hidden="1">
      <c r="B4" s="7">
        <v>612</v>
      </c>
      <c r="F4" s="7" t="s">
        <v>164</v>
      </c>
    </row>
    <row r="5" spans="1:11" hidden="1">
      <c r="E5" s="7" t="s">
        <v>271</v>
      </c>
      <c r="F5" s="7" t="s">
        <v>272</v>
      </c>
    </row>
    <row r="6" spans="1:11" hidden="1">
      <c r="A6" s="34" t="s">
        <v>21</v>
      </c>
      <c r="B6" s="65">
        <v>2018</v>
      </c>
      <c r="C6" s="65"/>
    </row>
    <row r="7" spans="1:11">
      <c r="K7" s="34" t="s">
        <v>199</v>
      </c>
    </row>
    <row r="8" spans="1:11">
      <c r="K8" s="34" t="s">
        <v>46</v>
      </c>
    </row>
    <row r="9" spans="1:11">
      <c r="K9" s="34" t="s">
        <v>52</v>
      </c>
    </row>
    <row r="10" spans="1:11">
      <c r="K10" s="34" t="str">
        <f>" на "&amp;$B$6+1&amp;" год и на плановый период "&amp;$B$6+2&amp;" и "&amp;$B$6+3&amp;" годов"</f>
        <v xml:space="preserve"> на 2019 год и на плановый период 2020 и 2021 годов</v>
      </c>
    </row>
    <row r="12" spans="1:11" ht="43.5" customHeight="1">
      <c r="A12" s="131" t="s">
        <v>339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</row>
    <row r="13" spans="1:11" ht="22.5" customHeight="1">
      <c r="A13" s="131" t="str">
        <f>"ВР "&amp;B4&amp;" "&amp;F4&amp;""</f>
        <v>ВР 612 "Субсидии бюджетным учреждениям на иные цели"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</row>
    <row r="14" spans="1:11" ht="15.75" customHeight="1">
      <c r="A14" s="131" t="str">
        <f>" на "&amp;B6+1&amp;" год и на плановый период "&amp;B6+2&amp;" и "&amp;B6+3&amp;" годов"</f>
        <v xml:space="preserve"> на 2019 год и на плановый период 2020 и 2021 годов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</row>
    <row r="15" spans="1:11" ht="15">
      <c r="A15" s="135"/>
      <c r="B15" s="135"/>
      <c r="C15" s="135"/>
      <c r="D15" s="135"/>
      <c r="E15" s="135"/>
      <c r="F15" s="135"/>
      <c r="G15" s="106"/>
      <c r="H15" s="66"/>
      <c r="I15" s="66"/>
      <c r="J15" s="66"/>
      <c r="K15" s="67"/>
    </row>
    <row r="16" spans="1:11">
      <c r="A16" s="140" t="s">
        <v>29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</row>
    <row r="17" spans="1:11">
      <c r="K17" s="36" t="s">
        <v>195</v>
      </c>
    </row>
    <row r="18" spans="1:11">
      <c r="A18" s="153" t="s">
        <v>289</v>
      </c>
      <c r="B18" s="147" t="s">
        <v>301</v>
      </c>
      <c r="C18" s="147" t="s">
        <v>300</v>
      </c>
      <c r="D18" s="153"/>
      <c r="E18" s="147" t="s">
        <v>299</v>
      </c>
      <c r="F18" s="153"/>
      <c r="G18" s="147" t="s">
        <v>340</v>
      </c>
      <c r="H18" s="153"/>
      <c r="I18" s="154" t="s">
        <v>290</v>
      </c>
      <c r="J18" s="154"/>
      <c r="K18" s="156" t="s">
        <v>196</v>
      </c>
    </row>
    <row r="19" spans="1:11" s="28" customFormat="1" ht="39" customHeight="1">
      <c r="A19" s="153"/>
      <c r="B19" s="147"/>
      <c r="C19" s="154" t="s">
        <v>227</v>
      </c>
      <c r="D19" s="154" t="str">
        <f>"Сумма на "&amp;B6+1&amp;" год"</f>
        <v>Сумма на 2019 год</v>
      </c>
      <c r="E19" s="154" t="s">
        <v>227</v>
      </c>
      <c r="F19" s="154" t="str">
        <f>"Сумма на "&amp;B6+2&amp;" год"</f>
        <v>Сумма на 2020 год</v>
      </c>
      <c r="G19" s="154" t="s">
        <v>227</v>
      </c>
      <c r="H19" s="154" t="str">
        <f>"Сумма на "&amp;B6+3&amp;" год"</f>
        <v>Сумма на 2021 год</v>
      </c>
      <c r="I19" s="154"/>
      <c r="J19" s="154"/>
      <c r="K19" s="156"/>
    </row>
    <row r="20" spans="1:11" s="28" customFormat="1" ht="12.75" customHeight="1">
      <c r="A20" s="153"/>
      <c r="B20" s="147"/>
      <c r="C20" s="154"/>
      <c r="D20" s="154"/>
      <c r="E20" s="154"/>
      <c r="F20" s="154"/>
      <c r="G20" s="154"/>
      <c r="H20" s="154"/>
      <c r="I20" s="115" t="s">
        <v>197</v>
      </c>
      <c r="J20" s="115" t="s">
        <v>198</v>
      </c>
      <c r="K20" s="156"/>
    </row>
    <row r="21" spans="1:11" s="29" customFormat="1">
      <c r="A21" s="110">
        <v>1</v>
      </c>
      <c r="B21" s="110">
        <v>2</v>
      </c>
      <c r="C21" s="110">
        <v>3</v>
      </c>
      <c r="D21" s="110">
        <v>4</v>
      </c>
      <c r="E21" s="110">
        <v>5</v>
      </c>
      <c r="F21" s="110">
        <v>6</v>
      </c>
      <c r="G21" s="110">
        <v>7</v>
      </c>
      <c r="H21" s="110">
        <v>8</v>
      </c>
      <c r="I21" s="110">
        <v>9</v>
      </c>
      <c r="J21" s="110">
        <v>10</v>
      </c>
      <c r="K21" s="110">
        <v>11</v>
      </c>
    </row>
    <row r="22" spans="1:11" s="29" customFormat="1">
      <c r="A22" s="110"/>
      <c r="B22" s="110"/>
      <c r="C22" s="110"/>
      <c r="D22" s="110"/>
      <c r="E22" s="110"/>
      <c r="F22" s="110"/>
      <c r="G22" s="110"/>
      <c r="H22" s="110"/>
      <c r="I22" s="110"/>
      <c r="J22" s="110"/>
      <c r="K22" s="110"/>
    </row>
    <row r="23" spans="1:11" s="29" customFormat="1">
      <c r="A23" s="110"/>
      <c r="B23" s="110"/>
      <c r="C23" s="110"/>
      <c r="D23" s="110"/>
      <c r="E23" s="110"/>
      <c r="F23" s="110"/>
      <c r="G23" s="110"/>
      <c r="H23" s="110"/>
      <c r="I23" s="110"/>
      <c r="J23" s="110"/>
      <c r="K23" s="110"/>
    </row>
    <row r="24" spans="1:11" s="29" customFormat="1">
      <c r="A24" s="110"/>
      <c r="B24" s="110"/>
      <c r="C24" s="110"/>
      <c r="D24" s="110"/>
      <c r="E24" s="110"/>
      <c r="F24" s="110"/>
      <c r="G24" s="110"/>
      <c r="H24" s="110"/>
      <c r="I24" s="110"/>
      <c r="J24" s="110"/>
      <c r="K24" s="110"/>
    </row>
    <row r="25" spans="1:11" s="29" customFormat="1">
      <c r="A25" s="110"/>
      <c r="B25" s="110"/>
      <c r="C25" s="110"/>
      <c r="D25" s="110"/>
      <c r="E25" s="110"/>
      <c r="F25" s="110"/>
      <c r="G25" s="110"/>
      <c r="H25" s="110"/>
      <c r="I25" s="110"/>
      <c r="J25" s="110"/>
      <c r="K25" s="110"/>
    </row>
    <row r="26" spans="1:11" s="29" customFormat="1">
      <c r="A26" s="110"/>
      <c r="B26" s="110"/>
      <c r="C26" s="110"/>
      <c r="D26" s="110"/>
      <c r="E26" s="110"/>
      <c r="F26" s="110"/>
      <c r="G26" s="110"/>
      <c r="H26" s="110"/>
      <c r="I26" s="110"/>
      <c r="J26" s="110"/>
      <c r="K26" s="110"/>
    </row>
    <row r="27" spans="1:11" s="29" customFormat="1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47"/>
    </row>
    <row r="28" spans="1:11">
      <c r="A28" s="30"/>
      <c r="B28" s="49"/>
      <c r="C28" s="49"/>
      <c r="D28" s="49"/>
      <c r="E28" s="49"/>
      <c r="F28" s="49"/>
      <c r="G28" s="49"/>
      <c r="H28" s="49"/>
      <c r="I28" s="49"/>
      <c r="J28" s="49"/>
      <c r="K28" s="19"/>
    </row>
    <row r="29" spans="1:11">
      <c r="A29" s="20" t="s">
        <v>136</v>
      </c>
      <c r="B29" s="49">
        <v>0</v>
      </c>
      <c r="C29" s="49"/>
      <c r="D29" s="49">
        <v>0</v>
      </c>
      <c r="E29" s="49"/>
      <c r="F29" s="49">
        <v>0</v>
      </c>
      <c r="G29" s="49"/>
      <c r="H29" s="49">
        <v>0</v>
      </c>
      <c r="I29" s="49"/>
      <c r="J29" s="49"/>
      <c r="K29" s="19"/>
    </row>
    <row r="30" spans="1:11" ht="27.75" customHeight="1">
      <c r="A30" s="155"/>
      <c r="B30" s="155"/>
      <c r="C30" s="155"/>
      <c r="D30" s="155"/>
      <c r="E30" s="155"/>
      <c r="F30" s="155"/>
      <c r="G30" s="155"/>
      <c r="H30" s="155"/>
      <c r="I30" s="155"/>
      <c r="J30" s="155"/>
      <c r="K30" s="155"/>
    </row>
    <row r="32" spans="1:11">
      <c r="A32" s="7" t="s">
        <v>279</v>
      </c>
      <c r="F32" s="66"/>
      <c r="G32" s="66"/>
      <c r="H32" s="66"/>
      <c r="I32" s="66"/>
    </row>
    <row r="34" spans="1:11">
      <c r="A34" s="7" t="s">
        <v>65</v>
      </c>
      <c r="F34" s="66"/>
      <c r="G34" s="66"/>
      <c r="H34" s="66"/>
      <c r="I34" s="66"/>
    </row>
    <row r="36" spans="1:11">
      <c r="A36" s="90"/>
      <c r="F36" s="35"/>
      <c r="G36" s="35"/>
      <c r="H36" s="35"/>
      <c r="I36" s="35"/>
      <c r="J36" s="91"/>
      <c r="K36" s="91"/>
    </row>
    <row r="37" spans="1:11" ht="38.25">
      <c r="A37" s="90" t="s">
        <v>280</v>
      </c>
      <c r="F37" s="66"/>
      <c r="G37" s="66"/>
      <c r="H37" s="66"/>
      <c r="I37" s="66"/>
      <c r="J37" s="91"/>
      <c r="K37" s="91"/>
    </row>
  </sheetData>
  <mergeCells count="19">
    <mergeCell ref="A16:K16"/>
    <mergeCell ref="A12:K12"/>
    <mergeCell ref="A13:K13"/>
    <mergeCell ref="A14:K14"/>
    <mergeCell ref="A15:F15"/>
    <mergeCell ref="E19:E20"/>
    <mergeCell ref="A18:A20"/>
    <mergeCell ref="I18:J19"/>
    <mergeCell ref="A30:K30"/>
    <mergeCell ref="H19:H20"/>
    <mergeCell ref="C19:C20"/>
    <mergeCell ref="D19:D20"/>
    <mergeCell ref="K18:K20"/>
    <mergeCell ref="B18:B20"/>
    <mergeCell ref="F19:F20"/>
    <mergeCell ref="G19:G20"/>
    <mergeCell ref="C18:D18"/>
    <mergeCell ref="E18:F18"/>
    <mergeCell ref="G18:H18"/>
  </mergeCells>
  <printOptions horizontalCentered="1"/>
  <pageMargins left="0.78740157480314965" right="0.19685039370078741" top="0.39370078740157483" bottom="0.39370078740157483" header="0" footer="0.19685039370078741"/>
  <pageSetup paperSize="9" scale="98" firstPageNumber="127" fitToHeight="9" orientation="landscape" useFirstPageNumber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N35"/>
  <sheetViews>
    <sheetView view="pageBreakPreview" topLeftCell="E7" zoomScale="85" zoomScaleNormal="100" zoomScaleSheetLayoutView="85" workbookViewId="0">
      <selection activeCell="E16" sqref="E16"/>
    </sheetView>
  </sheetViews>
  <sheetFormatPr defaultColWidth="9.140625" defaultRowHeight="12.75"/>
  <cols>
    <col min="1" max="1" width="11.7109375" style="7" hidden="1" customWidth="1"/>
    <col min="2" max="2" width="9.140625" style="7" hidden="1" customWidth="1"/>
    <col min="3" max="3" width="9.140625" style="6" hidden="1" customWidth="1"/>
    <col min="4" max="4" width="10.5703125" style="7" hidden="1" customWidth="1"/>
    <col min="5" max="5" width="54.5703125" style="7" customWidth="1"/>
    <col min="6" max="6" width="9.85546875" style="7" customWidth="1"/>
    <col min="7" max="7" width="9.140625" style="7"/>
    <col min="8" max="8" width="10.5703125" style="7" customWidth="1"/>
    <col min="9" max="10" width="9.140625" style="7"/>
    <col min="11" max="11" width="10.140625" style="6" customWidth="1"/>
    <col min="12" max="12" width="10.140625" style="7" hidden="1" customWidth="1"/>
    <col min="13" max="16384" width="9.140625" style="7"/>
  </cols>
  <sheetData>
    <row r="1" spans="1:14" hidden="1">
      <c r="A1" s="7" t="s">
        <v>8</v>
      </c>
      <c r="B1" s="6" t="s">
        <v>19</v>
      </c>
      <c r="D1" s="6"/>
      <c r="I1" s="34"/>
      <c r="J1" s="34"/>
      <c r="K1" s="36"/>
    </row>
    <row r="2" spans="1:14" hidden="1">
      <c r="A2" s="7" t="s">
        <v>9</v>
      </c>
      <c r="B2" s="6" t="s">
        <v>20</v>
      </c>
      <c r="D2" s="6"/>
    </row>
    <row r="3" spans="1:14" hidden="1">
      <c r="A3" s="7" t="s">
        <v>17</v>
      </c>
      <c r="B3" s="6" t="s">
        <v>264</v>
      </c>
      <c r="D3" s="6"/>
      <c r="E3" s="7" t="s">
        <v>238</v>
      </c>
    </row>
    <row r="4" spans="1:14" hidden="1">
      <c r="A4" s="7" t="s">
        <v>18</v>
      </c>
      <c r="B4" s="6" t="s">
        <v>163</v>
      </c>
      <c r="D4" s="6"/>
      <c r="E4" s="7" t="s">
        <v>164</v>
      </c>
    </row>
    <row r="5" spans="1:14" hidden="1">
      <c r="A5" s="7" t="s">
        <v>93</v>
      </c>
      <c r="B5" s="72" t="s">
        <v>170</v>
      </c>
      <c r="D5" s="6"/>
      <c r="E5" s="7" t="s">
        <v>271</v>
      </c>
    </row>
    <row r="6" spans="1:14" hidden="1">
      <c r="A6" s="7" t="s">
        <v>21</v>
      </c>
      <c r="B6" s="3" t="s">
        <v>337</v>
      </c>
      <c r="D6" s="6"/>
    </row>
    <row r="7" spans="1:14">
      <c r="B7" s="6"/>
      <c r="D7" s="6"/>
    </row>
    <row r="8" spans="1:14">
      <c r="B8" s="6"/>
      <c r="C8" s="36"/>
      <c r="D8" s="6"/>
      <c r="K8" s="34" t="s">
        <v>259</v>
      </c>
    </row>
    <row r="9" spans="1:14">
      <c r="B9" s="6"/>
      <c r="C9" s="36"/>
      <c r="D9" s="6"/>
      <c r="K9" s="34" t="s">
        <v>46</v>
      </c>
    </row>
    <row r="10" spans="1:14">
      <c r="B10" s="6"/>
      <c r="C10" s="36"/>
      <c r="D10" s="6"/>
      <c r="K10" s="34" t="s">
        <v>52</v>
      </c>
    </row>
    <row r="11" spans="1:14">
      <c r="B11" s="6"/>
      <c r="C11" s="36"/>
      <c r="D11" s="6"/>
      <c r="K11" s="34" t="str">
        <f>" на "&amp;$B$6+1&amp;" год и на плановый период "&amp;$B$6+2&amp;" и "&amp;$B$6+3&amp;" годов"</f>
        <v xml:space="preserve"> на 2019 год и на плановый период 2020 и 2021 годов</v>
      </c>
    </row>
    <row r="12" spans="1:14">
      <c r="K12" s="7"/>
    </row>
    <row r="13" spans="1:14" ht="67.5" customHeight="1">
      <c r="E13" s="131" t="s">
        <v>319</v>
      </c>
      <c r="F13" s="131"/>
      <c r="G13" s="131"/>
      <c r="H13" s="131"/>
      <c r="I13" s="131"/>
      <c r="J13" s="131"/>
      <c r="K13" s="131"/>
      <c r="L13" s="24"/>
      <c r="M13" s="24"/>
      <c r="N13" s="24"/>
    </row>
    <row r="14" spans="1:14" ht="20.25" customHeight="1">
      <c r="E14" s="131" t="str">
        <f>"ВР "&amp;B4&amp;" "&amp;E4&amp;""</f>
        <v>ВР 612 "Субсидии бюджетным учреждениям на иные цели"</v>
      </c>
      <c r="F14" s="131"/>
      <c r="G14" s="131"/>
      <c r="H14" s="131"/>
      <c r="I14" s="131"/>
      <c r="J14" s="131"/>
      <c r="K14" s="131"/>
      <c r="L14" s="24"/>
      <c r="M14" s="24"/>
      <c r="N14" s="24"/>
    </row>
    <row r="15" spans="1:14" ht="18" customHeight="1">
      <c r="E15" s="131" t="str">
        <f>" на "&amp;B6+1&amp;" год и на плановый период "&amp;B6+2&amp;" и "&amp;B6+3&amp;" годов"</f>
        <v xml:space="preserve"> на 2019 год и на плановый период 2020 и 2021 годов</v>
      </c>
      <c r="F15" s="131"/>
      <c r="G15" s="131"/>
      <c r="H15" s="131"/>
      <c r="I15" s="131"/>
      <c r="J15" s="131"/>
      <c r="K15" s="131"/>
      <c r="L15" s="24"/>
      <c r="M15" s="24"/>
      <c r="N15" s="24"/>
    </row>
    <row r="16" spans="1:14" ht="15">
      <c r="A16" s="7" t="s">
        <v>28</v>
      </c>
      <c r="E16" s="66"/>
      <c r="F16" s="67"/>
      <c r="G16" s="106"/>
      <c r="H16" s="106"/>
      <c r="I16" s="106"/>
      <c r="J16" s="106"/>
      <c r="K16" s="106"/>
      <c r="L16" s="106"/>
      <c r="M16" s="5"/>
      <c r="N16" s="5"/>
    </row>
    <row r="17" spans="1:14">
      <c r="E17" s="140" t="s">
        <v>29</v>
      </c>
      <c r="F17" s="140"/>
      <c r="G17" s="140"/>
      <c r="H17" s="140"/>
      <c r="I17" s="140"/>
      <c r="J17" s="140"/>
      <c r="K17" s="140"/>
      <c r="L17" s="77"/>
      <c r="M17" s="109"/>
      <c r="N17" s="109"/>
    </row>
    <row r="19" spans="1:14" s="28" customFormat="1" ht="53.25" customHeight="1">
      <c r="A19" s="26" t="s">
        <v>23</v>
      </c>
      <c r="B19" s="26" t="s">
        <v>22</v>
      </c>
      <c r="C19" s="27" t="s">
        <v>135</v>
      </c>
      <c r="D19" s="26" t="s">
        <v>144</v>
      </c>
      <c r="E19" s="26" t="s">
        <v>260</v>
      </c>
      <c r="F19" s="26" t="s">
        <v>162</v>
      </c>
      <c r="G19" s="26" t="s">
        <v>0</v>
      </c>
      <c r="H19" s="26" t="s">
        <v>1</v>
      </c>
      <c r="I19" s="26" t="str">
        <f>"Прогноз "&amp;B6+1&amp;" года"</f>
        <v>Прогноз 2019 года</v>
      </c>
      <c r="J19" s="26" t="str">
        <f>"Прогноз "&amp;B6+2&amp;" года"</f>
        <v>Прогноз 2020 года</v>
      </c>
      <c r="K19" s="26" t="str">
        <f>"Прогноз "&amp;B6+3&amp;" года"</f>
        <v>Прогноз 2021 года</v>
      </c>
      <c r="L19" s="27" t="s">
        <v>149</v>
      </c>
    </row>
    <row r="20" spans="1:14" s="29" customFormat="1">
      <c r="A20" s="110"/>
      <c r="B20" s="110">
        <v>1</v>
      </c>
      <c r="C20" s="110">
        <v>2</v>
      </c>
      <c r="D20" s="110">
        <v>3</v>
      </c>
      <c r="E20" s="110">
        <v>1</v>
      </c>
      <c r="F20" s="110">
        <v>2</v>
      </c>
      <c r="G20" s="110">
        <v>3</v>
      </c>
      <c r="H20" s="110">
        <v>4</v>
      </c>
      <c r="I20" s="110">
        <v>5</v>
      </c>
      <c r="J20" s="110">
        <v>6</v>
      </c>
      <c r="K20" s="110">
        <v>7</v>
      </c>
      <c r="L20" s="110"/>
    </row>
    <row r="21" spans="1:14" s="29" customFormat="1">
      <c r="A21" s="38"/>
      <c r="B21" s="26"/>
      <c r="C21" s="27"/>
      <c r="D21" s="26"/>
      <c r="E21" s="26"/>
      <c r="F21" s="26"/>
      <c r="G21" s="26"/>
      <c r="H21" s="26">
        <f t="shared" ref="H21:H28" si="0">SUM(I21:K21)</f>
        <v>0</v>
      </c>
      <c r="I21" s="26"/>
      <c r="J21" s="26"/>
      <c r="K21" s="47"/>
      <c r="L21" s="18"/>
    </row>
    <row r="22" spans="1:14">
      <c r="A22" s="7" t="s">
        <v>47</v>
      </c>
      <c r="B22" s="20"/>
      <c r="C22" s="19"/>
      <c r="D22" s="20"/>
      <c r="E22" s="18"/>
      <c r="F22" s="49"/>
      <c r="G22" s="49"/>
      <c r="H22" s="26">
        <f t="shared" si="0"/>
        <v>0</v>
      </c>
      <c r="I22" s="49"/>
      <c r="J22" s="49"/>
      <c r="K22" s="19"/>
      <c r="L22" s="20"/>
    </row>
    <row r="23" spans="1:14">
      <c r="A23" s="7" t="s">
        <v>47</v>
      </c>
      <c r="B23" s="20"/>
      <c r="C23" s="19"/>
      <c r="D23" s="20"/>
      <c r="E23" s="18"/>
      <c r="F23" s="49"/>
      <c r="G23" s="49"/>
      <c r="H23" s="26">
        <f t="shared" si="0"/>
        <v>0</v>
      </c>
      <c r="I23" s="49"/>
      <c r="J23" s="49"/>
      <c r="K23" s="19"/>
      <c r="L23" s="20"/>
    </row>
    <row r="24" spans="1:14">
      <c r="A24" s="7" t="s">
        <v>47</v>
      </c>
      <c r="B24" s="20"/>
      <c r="C24" s="19"/>
      <c r="D24" s="20"/>
      <c r="E24" s="18"/>
      <c r="F24" s="49"/>
      <c r="G24" s="49"/>
      <c r="H24" s="26">
        <f t="shared" si="0"/>
        <v>0</v>
      </c>
      <c r="I24" s="49"/>
      <c r="J24" s="49"/>
      <c r="K24" s="19"/>
      <c r="L24" s="20"/>
    </row>
    <row r="25" spans="1:14">
      <c r="A25" s="7" t="s">
        <v>47</v>
      </c>
      <c r="B25" s="20"/>
      <c r="C25" s="19"/>
      <c r="D25" s="20"/>
      <c r="E25" s="18"/>
      <c r="F25" s="49"/>
      <c r="G25" s="49"/>
      <c r="H25" s="26">
        <f t="shared" si="0"/>
        <v>0</v>
      </c>
      <c r="I25" s="49"/>
      <c r="J25" s="49"/>
      <c r="K25" s="19"/>
      <c r="L25" s="20"/>
    </row>
    <row r="26" spans="1:14">
      <c r="A26" s="7" t="s">
        <v>47</v>
      </c>
      <c r="B26" s="20"/>
      <c r="C26" s="19"/>
      <c r="D26" s="20"/>
      <c r="E26" s="18"/>
      <c r="F26" s="49"/>
      <c r="G26" s="49"/>
      <c r="H26" s="26">
        <f t="shared" si="0"/>
        <v>0</v>
      </c>
      <c r="I26" s="49"/>
      <c r="J26" s="49"/>
      <c r="K26" s="19"/>
      <c r="L26" s="20"/>
    </row>
    <row r="27" spans="1:14">
      <c r="A27" s="7" t="s">
        <v>47</v>
      </c>
      <c r="B27" s="20"/>
      <c r="C27" s="19"/>
      <c r="D27" s="20"/>
      <c r="E27" s="18"/>
      <c r="F27" s="49"/>
      <c r="G27" s="49"/>
      <c r="H27" s="26">
        <f t="shared" si="0"/>
        <v>0</v>
      </c>
      <c r="I27" s="49"/>
      <c r="J27" s="49"/>
      <c r="K27" s="19"/>
      <c r="L27" s="20"/>
    </row>
    <row r="28" spans="1:14">
      <c r="B28" s="20"/>
      <c r="C28" s="19"/>
      <c r="D28" s="20"/>
      <c r="E28" s="20"/>
      <c r="F28" s="49"/>
      <c r="G28" s="49"/>
      <c r="H28" s="26">
        <f t="shared" si="0"/>
        <v>0</v>
      </c>
      <c r="I28" s="49"/>
      <c r="J28" s="49"/>
      <c r="K28" s="19"/>
      <c r="L28" s="20"/>
    </row>
    <row r="29" spans="1:14">
      <c r="A29" s="7" t="s">
        <v>50</v>
      </c>
      <c r="B29" s="20"/>
      <c r="C29" s="19"/>
      <c r="D29" s="20"/>
      <c r="E29" s="20" t="s">
        <v>136</v>
      </c>
      <c r="F29" s="49"/>
      <c r="G29" s="49"/>
      <c r="H29" s="49">
        <f>SUM(H21:H28)</f>
        <v>0</v>
      </c>
      <c r="I29" s="49">
        <f>SUM(I21:I28)</f>
        <v>0</v>
      </c>
      <c r="J29" s="49">
        <f>SUM(J21:J28)</f>
        <v>0</v>
      </c>
      <c r="K29" s="49">
        <f>SUM(K21:K28)</f>
        <v>0</v>
      </c>
      <c r="L29" s="49">
        <f>SUM(L21:L28)</f>
        <v>0</v>
      </c>
    </row>
    <row r="31" spans="1:14">
      <c r="E31" s="7" t="s">
        <v>279</v>
      </c>
    </row>
    <row r="33" spans="5:5">
      <c r="E33" s="7" t="s">
        <v>65</v>
      </c>
    </row>
    <row r="35" spans="5:5" ht="25.5">
      <c r="E35" s="90" t="s">
        <v>280</v>
      </c>
    </row>
  </sheetData>
  <autoFilter ref="A20:L29"/>
  <mergeCells count="4">
    <mergeCell ref="E13:K13"/>
    <mergeCell ref="E14:K14"/>
    <mergeCell ref="E15:K15"/>
    <mergeCell ref="E17:K17"/>
  </mergeCells>
  <phoneticPr fontId="2" type="noConversion"/>
  <printOptions horizontalCentered="1"/>
  <pageMargins left="0.78740157480314965" right="0.19685039370078741" top="0.39370078740157483" bottom="0.39370078740157483" header="0" footer="0.19685039370078741"/>
  <pageSetup paperSize="9" firstPageNumber="122" fitToHeight="9" orientation="landscape" useFirstPageNumber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theme="5" tint="-0.249977111117893"/>
    <pageSetUpPr fitToPage="1"/>
  </sheetPr>
  <dimension ref="A1:AW47"/>
  <sheetViews>
    <sheetView view="pageBreakPreview" topLeftCell="J7" zoomScale="70" zoomScaleNormal="100" zoomScaleSheetLayoutView="70" workbookViewId="0">
      <selection activeCell="E15" sqref="E15:O15"/>
    </sheetView>
  </sheetViews>
  <sheetFormatPr defaultColWidth="9.140625" defaultRowHeight="12.75"/>
  <cols>
    <col min="1" max="1" width="11.7109375" style="108" hidden="1" customWidth="1"/>
    <col min="2" max="2" width="9.140625" style="108" hidden="1" customWidth="1"/>
    <col min="3" max="3" width="9.140625" style="12" hidden="1" customWidth="1"/>
    <col min="4" max="4" width="10.5703125" style="108" hidden="1" customWidth="1"/>
    <col min="5" max="5" width="12.140625" style="108" customWidth="1"/>
    <col min="6" max="6" width="19.140625" style="108" customWidth="1"/>
    <col min="7" max="7" width="9.140625" style="108"/>
    <col min="8" max="8" width="0" style="108" hidden="1" customWidth="1"/>
    <col min="9" max="9" width="9.140625" style="108"/>
    <col min="10" max="12" width="9.85546875" style="108" customWidth="1"/>
    <col min="13" max="13" width="9.140625" style="108"/>
    <col min="14" max="14" width="9.42578125" style="108" customWidth="1"/>
    <col min="15" max="15" width="9.140625" style="108"/>
    <col min="16" max="16" width="12" style="108" customWidth="1"/>
    <col min="17" max="17" width="10.140625" style="108" customWidth="1"/>
    <col min="18" max="18" width="9.140625" style="108"/>
    <col min="19" max="20" width="10" style="108" customWidth="1"/>
    <col min="21" max="24" width="8.28515625" style="7" customWidth="1"/>
    <col min="25" max="25" width="15.140625" style="7" customWidth="1"/>
    <col min="26" max="31" width="9.140625" style="7" customWidth="1"/>
    <col min="32" max="44" width="9.42578125" style="7" customWidth="1"/>
    <col min="45" max="45" width="11.7109375" style="12" customWidth="1"/>
    <col min="46" max="46" width="8.28515625" style="108" customWidth="1"/>
    <col min="47" max="47" width="10" style="108" customWidth="1"/>
    <col min="48" max="48" width="10.42578125" style="108" customWidth="1"/>
    <col min="49" max="49" width="7.7109375" style="108" customWidth="1"/>
    <col min="50" max="16384" width="9.140625" style="108"/>
  </cols>
  <sheetData>
    <row r="1" spans="1:49" s="7" customFormat="1" hidden="1">
      <c r="A1" s="7" t="s">
        <v>8</v>
      </c>
      <c r="B1" s="6" t="s">
        <v>19</v>
      </c>
      <c r="C1" s="6"/>
      <c r="D1" s="6"/>
      <c r="E1" s="6"/>
      <c r="L1" s="34"/>
      <c r="M1" s="34"/>
      <c r="N1" s="34"/>
      <c r="AS1" s="6"/>
    </row>
    <row r="2" spans="1:49" s="7" customFormat="1" hidden="1">
      <c r="A2" s="7" t="s">
        <v>9</v>
      </c>
      <c r="B2" s="6" t="s">
        <v>20</v>
      </c>
      <c r="C2" s="6"/>
      <c r="D2" s="6"/>
      <c r="E2" s="6"/>
      <c r="AS2" s="6"/>
    </row>
    <row r="3" spans="1:49" hidden="1">
      <c r="A3" s="7" t="s">
        <v>17</v>
      </c>
      <c r="B3" s="3" t="s">
        <v>341</v>
      </c>
      <c r="C3" s="6"/>
      <c r="D3" s="6"/>
      <c r="E3" s="6"/>
      <c r="F3" s="62" t="s">
        <v>320</v>
      </c>
    </row>
    <row r="4" spans="1:49" hidden="1">
      <c r="A4" s="108" t="s">
        <v>18</v>
      </c>
      <c r="B4" s="72" t="s">
        <v>302</v>
      </c>
      <c r="D4" s="12"/>
      <c r="E4" s="12"/>
      <c r="F4" s="121" t="s">
        <v>322</v>
      </c>
    </row>
    <row r="5" spans="1:49" hidden="1">
      <c r="A5" s="108" t="s">
        <v>93</v>
      </c>
      <c r="B5" s="12" t="s">
        <v>62</v>
      </c>
      <c r="D5" s="12"/>
      <c r="E5" s="12" t="s">
        <v>271</v>
      </c>
      <c r="F5" s="121" t="s">
        <v>323</v>
      </c>
    </row>
    <row r="6" spans="1:49" ht="18" hidden="1" customHeight="1">
      <c r="A6" s="108" t="s">
        <v>21</v>
      </c>
      <c r="B6" s="3" t="s">
        <v>337</v>
      </c>
      <c r="D6" s="12"/>
      <c r="E6" s="12"/>
    </row>
    <row r="7" spans="1:49" ht="12" customHeight="1">
      <c r="B7" s="12"/>
      <c r="D7" s="12"/>
      <c r="E7" s="12"/>
      <c r="AW7" s="22" t="s">
        <v>58</v>
      </c>
    </row>
    <row r="8" spans="1:49">
      <c r="B8" s="12"/>
      <c r="C8" s="63"/>
      <c r="D8" s="12"/>
      <c r="E8" s="12"/>
      <c r="AS8" s="31"/>
      <c r="AW8" s="22" t="s">
        <v>46</v>
      </c>
    </row>
    <row r="9" spans="1:49">
      <c r="B9" s="12"/>
      <c r="C9" s="63"/>
      <c r="D9" s="12"/>
      <c r="E9" s="12"/>
      <c r="AS9" s="31"/>
      <c r="AW9" s="22" t="s">
        <v>52</v>
      </c>
    </row>
    <row r="10" spans="1:49">
      <c r="B10" s="12"/>
      <c r="C10" s="63"/>
      <c r="D10" s="12"/>
      <c r="E10" s="12"/>
      <c r="AS10" s="31"/>
      <c r="AW10" s="34" t="str">
        <f>" на "&amp;$B$6+1&amp;" год и на плановый период "&amp;$B$6+2&amp;" и "&amp;$B$6+3&amp;" годов"</f>
        <v xml:space="preserve"> на 2019 год и на плановый период 2020 и 2021 годов</v>
      </c>
    </row>
    <row r="11" spans="1:49">
      <c r="B11" s="12"/>
      <c r="C11" s="63"/>
      <c r="D11" s="12"/>
      <c r="E11" s="12"/>
      <c r="AS11" s="31"/>
    </row>
    <row r="12" spans="1:49" ht="33.75" customHeight="1">
      <c r="B12" s="12"/>
      <c r="C12" s="63"/>
      <c r="D12" s="12"/>
      <c r="E12" s="12"/>
      <c r="F12" s="131" t="str">
        <f>"Перечень строек по ГП 028, Рз "&amp;B1&amp;", ПР "&amp;B2&amp; ", ЦС "&amp;B3&amp;" "&amp;F3&amp;", "</f>
        <v xml:space="preserve">Перечень строек по ГП 028, Рз 04, ПР 06, ЦС 28 6 П2 50160 "Субсидии на мероприятия федеральной целевой программы "Развитие водохозяйственного комплекса Российской Федерации в 2012 - 2020 годах"", </v>
      </c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  <c r="AD12" s="132"/>
      <c r="AE12" s="132"/>
      <c r="AF12" s="132"/>
      <c r="AG12" s="132"/>
      <c r="AH12" s="132"/>
      <c r="AI12" s="132"/>
      <c r="AJ12" s="132"/>
      <c r="AK12" s="132"/>
      <c r="AL12" s="132"/>
      <c r="AM12" s="132"/>
      <c r="AN12" s="132"/>
      <c r="AO12" s="132"/>
      <c r="AP12" s="132"/>
      <c r="AQ12" s="132"/>
      <c r="AR12" s="132"/>
      <c r="AS12" s="132"/>
      <c r="AT12" s="132"/>
      <c r="AU12" s="132"/>
      <c r="AV12" s="132"/>
    </row>
    <row r="13" spans="1:49" ht="51.75" customHeight="1">
      <c r="B13" s="12"/>
      <c r="C13" s="63"/>
      <c r="D13" s="12"/>
      <c r="E13" s="12"/>
      <c r="F13" s="131" t="str">
        <f>"ВР "&amp;B4&amp;" "&amp;F4&amp;", по направлению "&amp;F5</f>
        <v>ВР 523 "Консолидированные субсидии", по направлению "Ликвидация дефицитов водных ресурсов в вододефицитных регионах Российской Федерации и повышение рациональности использования водных ресурсов (строительство новых водохранилищ и реконструкция гидроузлов действующих водохранилищ для создания дополнительных регулирующих мощностей и увеличения водоотдачи в районах, испытывающих дефицит водных ресурсов (в том числе водохранилища сезонного и многолетнего регулирования стока), строительство и реконструкция магистральных каналов и трактов водоподачи), защита от негативного воздействия вод (строительство, реконструкция объектов инженерной защиты и берегоукрепительных сооружений)"</v>
      </c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</row>
    <row r="14" spans="1:49" ht="33.75" customHeight="1">
      <c r="B14" s="12"/>
      <c r="C14" s="63"/>
      <c r="D14" s="12"/>
      <c r="E14" s="12"/>
      <c r="F14" s="131" t="str">
        <f>" на "&amp;B6+1&amp;" год и на плановый период "&amp;B6+2&amp;" и "&amp;B6+3&amp;" годов, включенных в Государственную программу субъекта Российской Федерации"</f>
        <v xml:space="preserve"> на 2019 год и на плановый период 2020 и 2021 годов, включенных в Государственную программу субъекта Российской Федерации</v>
      </c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</row>
    <row r="15" spans="1:49" ht="15.75" customHeight="1">
      <c r="E15" s="164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16"/>
      <c r="Q15" s="116"/>
      <c r="R15" s="166"/>
      <c r="S15" s="166"/>
      <c r="T15" s="167"/>
      <c r="U15" s="167"/>
      <c r="V15" s="167"/>
      <c r="W15" s="167"/>
      <c r="X15" s="167"/>
      <c r="Y15" s="167"/>
      <c r="Z15" s="167"/>
      <c r="AA15" s="167"/>
      <c r="AB15" s="167"/>
      <c r="AC15" s="167"/>
      <c r="AD15" s="167"/>
      <c r="AE15" s="167"/>
      <c r="AF15" s="167"/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8"/>
      <c r="AT15" s="168"/>
      <c r="AU15" s="168"/>
      <c r="AV15" s="168"/>
      <c r="AW15" s="168"/>
    </row>
    <row r="16" spans="1:49">
      <c r="E16" s="161" t="s">
        <v>230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89"/>
      <c r="Q16" s="89"/>
      <c r="R16" s="64"/>
      <c r="S16" s="64"/>
      <c r="T16" s="161" t="s">
        <v>231</v>
      </c>
      <c r="U16" s="161"/>
      <c r="V16" s="161"/>
      <c r="W16" s="161"/>
      <c r="X16" s="161"/>
      <c r="Y16" s="161"/>
      <c r="Z16" s="161"/>
      <c r="AA16" s="161"/>
      <c r="AB16" s="161"/>
      <c r="AC16" s="161"/>
      <c r="AD16" s="161"/>
      <c r="AE16" s="161"/>
      <c r="AF16" s="161"/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161"/>
      <c r="AV16" s="161"/>
      <c r="AW16" s="161"/>
    </row>
    <row r="17" spans="1:49" ht="26.25" customHeight="1">
      <c r="A17" s="108" t="s">
        <v>28</v>
      </c>
      <c r="B17" s="108" t="s">
        <v>51</v>
      </c>
      <c r="E17" s="162"/>
      <c r="F17" s="162"/>
      <c r="G17" s="162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162"/>
      <c r="Y17" s="162"/>
      <c r="Z17" s="162"/>
      <c r="AA17" s="162"/>
      <c r="AB17" s="162"/>
      <c r="AC17" s="162"/>
      <c r="AD17" s="162"/>
      <c r="AE17" s="162"/>
      <c r="AF17" s="162"/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</row>
    <row r="18" spans="1:49">
      <c r="E18" s="163" t="s">
        <v>29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61"/>
      <c r="Z18" s="161"/>
      <c r="AA18" s="161"/>
      <c r="AB18" s="161"/>
      <c r="AC18" s="161"/>
      <c r="AD18" s="161"/>
      <c r="AE18" s="161"/>
      <c r="AF18" s="161"/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  <c r="AW18" s="161"/>
    </row>
    <row r="20" spans="1:49" s="28" customFormat="1" ht="18.75" customHeight="1">
      <c r="A20" s="129" t="s">
        <v>23</v>
      </c>
      <c r="B20" s="129" t="s">
        <v>22</v>
      </c>
      <c r="C20" s="129" t="s">
        <v>135</v>
      </c>
      <c r="D20" s="129" t="s">
        <v>144</v>
      </c>
      <c r="E20" s="129" t="s">
        <v>16</v>
      </c>
      <c r="F20" s="129" t="s">
        <v>138</v>
      </c>
      <c r="G20" s="129" t="s">
        <v>150</v>
      </c>
      <c r="H20" s="129" t="s">
        <v>149</v>
      </c>
      <c r="I20" s="129" t="s">
        <v>25</v>
      </c>
      <c r="J20" s="129" t="s">
        <v>24</v>
      </c>
      <c r="K20" s="129" t="s">
        <v>291</v>
      </c>
      <c r="L20" s="129" t="s">
        <v>162</v>
      </c>
      <c r="M20" s="129" t="s">
        <v>200</v>
      </c>
      <c r="N20" s="129" t="s">
        <v>148</v>
      </c>
      <c r="O20" s="129" t="s">
        <v>147</v>
      </c>
      <c r="P20" s="129" t="s">
        <v>292</v>
      </c>
      <c r="Q20" s="129" t="s">
        <v>293</v>
      </c>
      <c r="R20" s="129" t="str">
        <f>"Ожидаемое выполнение в "&amp;B6&amp;" г."</f>
        <v>Ожидаемое выполнение в 2018 г.</v>
      </c>
      <c r="S20" s="129" t="str">
        <f>"Остаток сметной стоимости на 01.01."&amp;B6+1&amp;" в ценах 2001 года"</f>
        <v>Остаток сметной стоимости на 01.01.2019 в ценах 2001 года</v>
      </c>
      <c r="T20" s="129" t="str">
        <f>"Остаток сметной стоимости на 01.01."&amp;B6+1&amp;" в текущих ценах"</f>
        <v>Остаток сметной стоимости на 01.01.2019 в текущих ценах</v>
      </c>
      <c r="U20" s="133" t="s">
        <v>312</v>
      </c>
      <c r="V20" s="134"/>
      <c r="W20" s="134"/>
      <c r="X20" s="134"/>
      <c r="Y20" s="134"/>
      <c r="Z20" s="149"/>
      <c r="AA20" s="133" t="s">
        <v>296</v>
      </c>
      <c r="AB20" s="134"/>
      <c r="AC20" s="134"/>
      <c r="AD20" s="134"/>
      <c r="AE20" s="134"/>
      <c r="AF20" s="149"/>
      <c r="AG20" s="133" t="s">
        <v>324</v>
      </c>
      <c r="AH20" s="134"/>
      <c r="AI20" s="134"/>
      <c r="AJ20" s="134"/>
      <c r="AK20" s="134"/>
      <c r="AL20" s="149"/>
      <c r="AM20" s="133" t="s">
        <v>346</v>
      </c>
      <c r="AN20" s="134"/>
      <c r="AO20" s="134"/>
      <c r="AP20" s="134"/>
      <c r="AQ20" s="134"/>
      <c r="AR20" s="149"/>
      <c r="AS20" s="129" t="s">
        <v>297</v>
      </c>
      <c r="AT20" s="142" t="s">
        <v>181</v>
      </c>
      <c r="AU20" s="142"/>
      <c r="AV20" s="142"/>
      <c r="AW20" s="142"/>
    </row>
    <row r="21" spans="1:49" s="28" customFormat="1" ht="76.5" customHeight="1">
      <c r="A21" s="130"/>
      <c r="B21" s="130"/>
      <c r="C21" s="130"/>
      <c r="D21" s="130"/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42" t="s">
        <v>306</v>
      </c>
      <c r="V21" s="133" t="s">
        <v>307</v>
      </c>
      <c r="W21" s="160"/>
      <c r="X21" s="160"/>
      <c r="Y21" s="149"/>
      <c r="Z21" s="114" t="s">
        <v>308</v>
      </c>
      <c r="AA21" s="142" t="s">
        <v>306</v>
      </c>
      <c r="AB21" s="133" t="s">
        <v>307</v>
      </c>
      <c r="AC21" s="160"/>
      <c r="AD21" s="160"/>
      <c r="AE21" s="149"/>
      <c r="AF21" s="114" t="s">
        <v>308</v>
      </c>
      <c r="AG21" s="142" t="s">
        <v>306</v>
      </c>
      <c r="AH21" s="133" t="s">
        <v>307</v>
      </c>
      <c r="AI21" s="160"/>
      <c r="AJ21" s="160"/>
      <c r="AK21" s="149"/>
      <c r="AL21" s="114" t="s">
        <v>308</v>
      </c>
      <c r="AM21" s="142" t="s">
        <v>306</v>
      </c>
      <c r="AN21" s="133" t="s">
        <v>307</v>
      </c>
      <c r="AO21" s="160"/>
      <c r="AP21" s="160"/>
      <c r="AQ21" s="149"/>
      <c r="AR21" s="114" t="s">
        <v>308</v>
      </c>
      <c r="AS21" s="159"/>
      <c r="AT21" s="157" t="s">
        <v>182</v>
      </c>
      <c r="AU21" s="157" t="s">
        <v>183</v>
      </c>
      <c r="AV21" s="157" t="s">
        <v>236</v>
      </c>
      <c r="AW21" s="157" t="s">
        <v>184</v>
      </c>
    </row>
    <row r="22" spans="1:49" s="33" customFormat="1" ht="116.25" customHeight="1">
      <c r="A22" s="110"/>
      <c r="B22" s="110">
        <v>1</v>
      </c>
      <c r="C22" s="110">
        <v>2</v>
      </c>
      <c r="D22" s="110">
        <v>3</v>
      </c>
      <c r="E22" s="130"/>
      <c r="F22" s="130">
        <v>2</v>
      </c>
      <c r="G22" s="130">
        <v>3</v>
      </c>
      <c r="H22" s="130">
        <v>4</v>
      </c>
      <c r="I22" s="130">
        <v>4</v>
      </c>
      <c r="J22" s="130">
        <v>5</v>
      </c>
      <c r="K22" s="130">
        <v>6</v>
      </c>
      <c r="L22" s="130">
        <v>7</v>
      </c>
      <c r="M22" s="130">
        <v>8</v>
      </c>
      <c r="N22" s="130">
        <v>9</v>
      </c>
      <c r="O22" s="130">
        <v>10</v>
      </c>
      <c r="P22" s="130">
        <v>11</v>
      </c>
      <c r="Q22" s="130">
        <v>12</v>
      </c>
      <c r="R22" s="130">
        <v>13</v>
      </c>
      <c r="S22" s="130">
        <v>14</v>
      </c>
      <c r="T22" s="130">
        <v>15</v>
      </c>
      <c r="U22" s="152"/>
      <c r="V22" s="110" t="s">
        <v>309</v>
      </c>
      <c r="W22" s="110" t="s">
        <v>310</v>
      </c>
      <c r="X22" s="110" t="s">
        <v>313</v>
      </c>
      <c r="Y22" s="110" t="s">
        <v>331</v>
      </c>
      <c r="Z22" s="110" t="s">
        <v>311</v>
      </c>
      <c r="AA22" s="152"/>
      <c r="AB22" s="110" t="s">
        <v>309</v>
      </c>
      <c r="AC22" s="110" t="s">
        <v>310</v>
      </c>
      <c r="AD22" s="110" t="s">
        <v>313</v>
      </c>
      <c r="AE22" s="110" t="s">
        <v>331</v>
      </c>
      <c r="AF22" s="110" t="s">
        <v>311</v>
      </c>
      <c r="AG22" s="152"/>
      <c r="AH22" s="110" t="s">
        <v>309</v>
      </c>
      <c r="AI22" s="110" t="s">
        <v>310</v>
      </c>
      <c r="AJ22" s="110" t="s">
        <v>313</v>
      </c>
      <c r="AK22" s="110" t="s">
        <v>331</v>
      </c>
      <c r="AL22" s="110" t="s">
        <v>311</v>
      </c>
      <c r="AM22" s="152"/>
      <c r="AN22" s="110" t="s">
        <v>309</v>
      </c>
      <c r="AO22" s="110" t="s">
        <v>310</v>
      </c>
      <c r="AP22" s="110" t="s">
        <v>313</v>
      </c>
      <c r="AQ22" s="110" t="s">
        <v>331</v>
      </c>
      <c r="AR22" s="110" t="s">
        <v>311</v>
      </c>
      <c r="AS22" s="130">
        <v>24</v>
      </c>
      <c r="AT22" s="158"/>
      <c r="AU22" s="158">
        <v>26</v>
      </c>
      <c r="AV22" s="158">
        <v>27</v>
      </c>
      <c r="AW22" s="158">
        <v>28</v>
      </c>
    </row>
    <row r="23" spans="1:49" s="33" customFormat="1">
      <c r="A23" s="38"/>
      <c r="B23" s="26"/>
      <c r="C23" s="27"/>
      <c r="D23" s="26"/>
      <c r="E23" s="110">
        <v>1</v>
      </c>
      <c r="F23" s="110">
        <v>2</v>
      </c>
      <c r="G23" s="110">
        <v>3</v>
      </c>
      <c r="H23" s="110">
        <v>4</v>
      </c>
      <c r="I23" s="110">
        <v>4</v>
      </c>
      <c r="J23" s="110">
        <v>5</v>
      </c>
      <c r="K23" s="110">
        <v>6</v>
      </c>
      <c r="L23" s="110">
        <v>7</v>
      </c>
      <c r="M23" s="110">
        <v>8</v>
      </c>
      <c r="N23" s="110">
        <v>9</v>
      </c>
      <c r="O23" s="110">
        <v>10</v>
      </c>
      <c r="P23" s="110">
        <v>11</v>
      </c>
      <c r="Q23" s="110">
        <v>12</v>
      </c>
      <c r="R23" s="110">
        <v>13</v>
      </c>
      <c r="S23" s="110">
        <v>14</v>
      </c>
      <c r="T23" s="110">
        <v>15</v>
      </c>
      <c r="U23" s="26">
        <v>19</v>
      </c>
      <c r="V23" s="26">
        <v>20</v>
      </c>
      <c r="W23" s="26">
        <v>21</v>
      </c>
      <c r="X23" s="26">
        <v>22</v>
      </c>
      <c r="Y23" s="26">
        <v>23</v>
      </c>
      <c r="Z23" s="26">
        <v>24</v>
      </c>
      <c r="AA23" s="26">
        <v>25</v>
      </c>
      <c r="AB23" s="26">
        <v>26</v>
      </c>
      <c r="AC23" s="26">
        <v>27</v>
      </c>
      <c r="AD23" s="26">
        <v>28</v>
      </c>
      <c r="AE23" s="26">
        <v>29</v>
      </c>
      <c r="AF23" s="26">
        <v>30</v>
      </c>
      <c r="AG23" s="26">
        <v>31</v>
      </c>
      <c r="AH23" s="26">
        <v>32</v>
      </c>
      <c r="AI23" s="26">
        <v>33</v>
      </c>
      <c r="AJ23" s="26">
        <v>34</v>
      </c>
      <c r="AK23" s="26">
        <v>35</v>
      </c>
      <c r="AL23" s="26">
        <v>36</v>
      </c>
      <c r="AM23" s="26">
        <v>37</v>
      </c>
      <c r="AN23" s="26">
        <v>38</v>
      </c>
      <c r="AO23" s="26">
        <v>39</v>
      </c>
      <c r="AP23" s="26">
        <v>40</v>
      </c>
      <c r="AQ23" s="26">
        <v>41</v>
      </c>
      <c r="AR23" s="26">
        <v>42</v>
      </c>
      <c r="AS23" s="26">
        <v>43</v>
      </c>
      <c r="AT23" s="26">
        <v>44</v>
      </c>
      <c r="AU23" s="26">
        <v>45</v>
      </c>
      <c r="AV23" s="26">
        <v>46</v>
      </c>
      <c r="AW23" s="26">
        <v>47</v>
      </c>
    </row>
    <row r="24" spans="1:49">
      <c r="A24" s="108" t="s">
        <v>26</v>
      </c>
      <c r="B24" s="8" t="s">
        <v>27</v>
      </c>
      <c r="C24" s="11"/>
      <c r="D24" s="8"/>
      <c r="E24" s="8"/>
      <c r="F24" s="30" t="s">
        <v>177</v>
      </c>
      <c r="G24" s="8"/>
      <c r="H24" s="8"/>
      <c r="I24" s="8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11"/>
      <c r="AT24" s="8"/>
      <c r="AU24" s="8"/>
      <c r="AV24" s="8"/>
      <c r="AW24" s="8"/>
    </row>
    <row r="25" spans="1:49">
      <c r="B25" s="8"/>
      <c r="C25" s="11"/>
      <c r="D25" s="8"/>
      <c r="E25" s="8"/>
      <c r="F25" s="30"/>
      <c r="G25" s="8"/>
      <c r="H25" s="8"/>
      <c r="I25" s="8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11"/>
      <c r="AT25" s="8"/>
      <c r="AU25" s="8"/>
      <c r="AV25" s="8"/>
      <c r="AW25" s="8"/>
    </row>
    <row r="26" spans="1:49">
      <c r="A26" s="108" t="s">
        <v>47</v>
      </c>
      <c r="B26" s="8"/>
      <c r="C26" s="11"/>
      <c r="D26" s="8"/>
      <c r="E26" s="8"/>
      <c r="F26" s="117"/>
      <c r="G26" s="8"/>
      <c r="H26" s="8"/>
      <c r="I26" s="8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11"/>
      <c r="AT26" s="8"/>
      <c r="AU26" s="8"/>
      <c r="AV26" s="8"/>
      <c r="AW26" s="8"/>
    </row>
    <row r="27" spans="1:49">
      <c r="A27" s="108" t="s">
        <v>47</v>
      </c>
      <c r="B27" s="8"/>
      <c r="C27" s="11"/>
      <c r="D27" s="8"/>
      <c r="E27" s="8"/>
      <c r="F27" s="117"/>
      <c r="G27" s="8"/>
      <c r="H27" s="8"/>
      <c r="I27" s="8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11"/>
      <c r="AT27" s="8"/>
      <c r="AU27" s="8"/>
      <c r="AV27" s="8"/>
      <c r="AW27" s="8"/>
    </row>
    <row r="28" spans="1:49">
      <c r="B28" s="8"/>
      <c r="C28" s="11"/>
      <c r="D28" s="8"/>
      <c r="E28" s="8"/>
      <c r="F28" s="8"/>
      <c r="G28" s="8"/>
      <c r="H28" s="8"/>
      <c r="I28" s="8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11"/>
      <c r="AT28" s="8"/>
      <c r="AU28" s="8"/>
      <c r="AV28" s="8"/>
      <c r="AW28" s="8"/>
    </row>
    <row r="29" spans="1:49">
      <c r="A29" s="108" t="s">
        <v>50</v>
      </c>
      <c r="B29" s="8"/>
      <c r="C29" s="11"/>
      <c r="D29" s="8"/>
      <c r="E29" s="8"/>
      <c r="F29" s="8" t="s">
        <v>178</v>
      </c>
      <c r="G29" s="8"/>
      <c r="H29" s="8"/>
      <c r="I29" s="8"/>
      <c r="J29" s="40">
        <f>SUMIF(A25:A28,"ОБЪЕКТ",J25:J28)</f>
        <v>0</v>
      </c>
      <c r="K29" s="40"/>
      <c r="L29" s="40">
        <f>SUMIF(A25:A28,"ОБЪЕКТ",L25:L28)</f>
        <v>0</v>
      </c>
      <c r="M29" s="40">
        <f>SUMIF(A25:A28,"ОБЪЕКТ",M25:M28)</f>
        <v>0</v>
      </c>
      <c r="N29" s="40">
        <f>SUMIF(A25:A28,"ОБЪЕКТ",N25:N28)</f>
        <v>0</v>
      </c>
      <c r="O29" s="40">
        <f>SUMIF(A25:A28,"ОБЪЕКТ",O25:O28)</f>
        <v>0</v>
      </c>
      <c r="P29" s="40"/>
      <c r="Q29" s="40"/>
      <c r="R29" s="40">
        <f>SUMIF(A25:A28,"ОБЪЕКТ",R25:R28)</f>
        <v>0</v>
      </c>
      <c r="S29" s="40">
        <f>SUMIF(A25:A28,"ОБЪЕКТ",S25:S28)</f>
        <v>0</v>
      </c>
      <c r="T29" s="40">
        <f>SUMIF(A25:A28,"ОБЪЕКТ",T25:T28)</f>
        <v>0</v>
      </c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11"/>
      <c r="AT29" s="8"/>
      <c r="AU29" s="8"/>
      <c r="AV29" s="8"/>
      <c r="AW29" s="8"/>
    </row>
    <row r="30" spans="1:49">
      <c r="B30" s="8"/>
      <c r="C30" s="11"/>
      <c r="D30" s="8"/>
      <c r="E30" s="8"/>
      <c r="F30" s="8"/>
      <c r="G30" s="8"/>
      <c r="H30" s="8"/>
      <c r="I30" s="8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11"/>
      <c r="AT30" s="8"/>
      <c r="AU30" s="8"/>
      <c r="AV30" s="8"/>
      <c r="AW30" s="8"/>
    </row>
    <row r="31" spans="1:49">
      <c r="A31" s="108" t="s">
        <v>26</v>
      </c>
      <c r="B31" s="8" t="s">
        <v>49</v>
      </c>
      <c r="C31" s="11"/>
      <c r="D31" s="8"/>
      <c r="E31" s="8"/>
      <c r="F31" s="30" t="s">
        <v>179</v>
      </c>
      <c r="G31" s="8"/>
      <c r="H31" s="8"/>
      <c r="I31" s="8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11"/>
      <c r="AT31" s="8"/>
      <c r="AU31" s="8"/>
      <c r="AV31" s="8"/>
      <c r="AW31" s="8"/>
    </row>
    <row r="32" spans="1:49">
      <c r="B32" s="8"/>
      <c r="C32" s="11"/>
      <c r="D32" s="8"/>
      <c r="E32" s="8"/>
      <c r="F32" s="30"/>
      <c r="G32" s="8"/>
      <c r="H32" s="8"/>
      <c r="I32" s="8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11"/>
      <c r="AT32" s="8"/>
      <c r="AU32" s="8"/>
      <c r="AV32" s="8"/>
      <c r="AW32" s="8"/>
    </row>
    <row r="33" spans="1:49">
      <c r="A33" s="108" t="s">
        <v>47</v>
      </c>
      <c r="B33" s="8"/>
      <c r="C33" s="11"/>
      <c r="D33" s="8"/>
      <c r="E33" s="8"/>
      <c r="F33" s="117"/>
      <c r="G33" s="8"/>
      <c r="H33" s="8"/>
      <c r="I33" s="8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11"/>
      <c r="AT33" s="8"/>
      <c r="AU33" s="8"/>
      <c r="AV33" s="8"/>
      <c r="AW33" s="8"/>
    </row>
    <row r="34" spans="1:49">
      <c r="A34" s="108" t="s">
        <v>47</v>
      </c>
      <c r="B34" s="8"/>
      <c r="C34" s="11"/>
      <c r="D34" s="8"/>
      <c r="E34" s="8"/>
      <c r="F34" s="117"/>
      <c r="G34" s="8"/>
      <c r="H34" s="8"/>
      <c r="I34" s="8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11"/>
      <c r="AT34" s="8"/>
      <c r="AU34" s="8"/>
      <c r="AV34" s="8"/>
      <c r="AW34" s="8"/>
    </row>
    <row r="35" spans="1:49">
      <c r="A35" s="108" t="s">
        <v>47</v>
      </c>
      <c r="B35" s="8"/>
      <c r="C35" s="11"/>
      <c r="D35" s="8"/>
      <c r="E35" s="8"/>
      <c r="F35" s="117"/>
      <c r="G35" s="8"/>
      <c r="H35" s="8"/>
      <c r="I35" s="8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11"/>
      <c r="AT35" s="8"/>
      <c r="AU35" s="8"/>
      <c r="AV35" s="8"/>
      <c r="AW35" s="8"/>
    </row>
    <row r="36" spans="1:49">
      <c r="A36" s="108" t="s">
        <v>47</v>
      </c>
      <c r="B36" s="8"/>
      <c r="C36" s="11"/>
      <c r="D36" s="8"/>
      <c r="E36" s="8"/>
      <c r="F36" s="117"/>
      <c r="G36" s="8"/>
      <c r="H36" s="8"/>
      <c r="I36" s="8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11"/>
      <c r="AT36" s="8"/>
      <c r="AU36" s="8"/>
      <c r="AV36" s="8"/>
      <c r="AW36" s="8"/>
    </row>
    <row r="37" spans="1:49">
      <c r="B37" s="8"/>
      <c r="C37" s="11"/>
      <c r="D37" s="8"/>
      <c r="E37" s="8"/>
      <c r="F37" s="8"/>
      <c r="G37" s="8"/>
      <c r="H37" s="8"/>
      <c r="I37" s="8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11"/>
      <c r="AT37" s="8"/>
      <c r="AU37" s="8"/>
      <c r="AV37" s="8"/>
      <c r="AW37" s="8"/>
    </row>
    <row r="38" spans="1:49">
      <c r="A38" s="108" t="s">
        <v>50</v>
      </c>
      <c r="B38" s="8"/>
      <c r="C38" s="11"/>
      <c r="D38" s="8"/>
      <c r="E38" s="8"/>
      <c r="F38" s="8" t="s">
        <v>178</v>
      </c>
      <c r="G38" s="8"/>
      <c r="H38" s="8"/>
      <c r="I38" s="8"/>
      <c r="J38" s="40">
        <f>SUMIF(A32:A37,"ОБЪЕКТ",J32:J37)</f>
        <v>0</v>
      </c>
      <c r="K38" s="40"/>
      <c r="L38" s="40">
        <f>SUMIF(A32:A37,"ОБЪЕКТ",L32:L37)</f>
        <v>0</v>
      </c>
      <c r="M38" s="40">
        <f>SUMIF(A32:A37,"ОБЪЕКТ",M32:M37)</f>
        <v>0</v>
      </c>
      <c r="N38" s="40">
        <f>SUMIF(A32:A37,"ОБЪЕКТ",N32:N37)</f>
        <v>0</v>
      </c>
      <c r="O38" s="40">
        <f>SUMIF(A32:A37,"ОБЪЕКТ",O32:O37)</f>
        <v>0</v>
      </c>
      <c r="P38" s="40"/>
      <c r="Q38" s="40"/>
      <c r="R38" s="40">
        <f>SUMIF(A32:A37,"ОБЪЕКТ",R32:R37)</f>
        <v>0</v>
      </c>
      <c r="S38" s="40">
        <f>SUMIF(A32:A37,"ОБЪЕКТ",S32:S37)</f>
        <v>0</v>
      </c>
      <c r="T38" s="40">
        <f>SUMIF(A32:A37,"ОБЪЕКТ",T32:T37)</f>
        <v>0</v>
      </c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11"/>
      <c r="AT38" s="8"/>
      <c r="AU38" s="8"/>
      <c r="AV38" s="8"/>
      <c r="AW38" s="8"/>
    </row>
    <row r="39" spans="1:49">
      <c r="B39" s="8"/>
      <c r="C39" s="11"/>
      <c r="D39" s="8"/>
      <c r="E39" s="8"/>
      <c r="F39" s="30"/>
      <c r="G39" s="8"/>
      <c r="H39" s="8"/>
      <c r="I39" s="8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11"/>
      <c r="AT39" s="8"/>
      <c r="AU39" s="8"/>
      <c r="AV39" s="8"/>
      <c r="AW39" s="8"/>
    </row>
    <row r="40" spans="1:49">
      <c r="A40" s="108" t="s">
        <v>50</v>
      </c>
      <c r="B40" s="8"/>
      <c r="C40" s="11"/>
      <c r="D40" s="8"/>
      <c r="E40" s="8"/>
      <c r="F40" s="8" t="s">
        <v>136</v>
      </c>
      <c r="G40" s="8"/>
      <c r="H40" s="8"/>
      <c r="I40" s="8"/>
      <c r="J40" s="40">
        <f>SUMIF(A24:A39,"ОБЪЕКТ",J24:J39)</f>
        <v>0</v>
      </c>
      <c r="K40" s="40"/>
      <c r="L40" s="40">
        <f>SUMIF(A24:A39,"ОБЪЕКТ",L24:L39)</f>
        <v>0</v>
      </c>
      <c r="M40" s="40">
        <f>SUMIF(A24:A39,"ОБЪЕКТ",M24:M39)</f>
        <v>0</v>
      </c>
      <c r="N40" s="40">
        <f>SUMIF(A24:A39,"ОБЪЕКТ",N24:N39)</f>
        <v>0</v>
      </c>
      <c r="O40" s="40">
        <f>SUMIF(A24:A39,"ОБЪЕКТ",O24:O39)</f>
        <v>0</v>
      </c>
      <c r="P40" s="40"/>
      <c r="Q40" s="40"/>
      <c r="R40" s="40">
        <f>SUMIF(A24:A39,"ОБЪЕКТ",R24:R39)</f>
        <v>0</v>
      </c>
      <c r="S40" s="40">
        <f>SUMIF(A24:A39,"ОБЪЕКТ",S24:S39)</f>
        <v>0</v>
      </c>
      <c r="T40" s="40">
        <f>SUMIF(A24:A39,"ОБЪЕКТ",T24:T39)</f>
        <v>0</v>
      </c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11"/>
      <c r="AT40" s="8"/>
      <c r="AU40" s="8"/>
      <c r="AV40" s="8"/>
      <c r="AW40" s="8"/>
    </row>
    <row r="41" spans="1:49">
      <c r="E41" s="104" t="s">
        <v>186</v>
      </c>
    </row>
    <row r="42" spans="1:49">
      <c r="E42" s="104" t="s">
        <v>185</v>
      </c>
    </row>
    <row r="45" spans="1:49">
      <c r="E45" s="108" t="s">
        <v>64</v>
      </c>
    </row>
    <row r="47" spans="1:49">
      <c r="E47" s="108" t="s">
        <v>65</v>
      </c>
    </row>
  </sheetData>
  <autoFilter ref="A22:AW40"/>
  <mergeCells count="48">
    <mergeCell ref="F12:AV12"/>
    <mergeCell ref="F13:AV13"/>
    <mergeCell ref="F14:AV14"/>
    <mergeCell ref="E15:O15"/>
    <mergeCell ref="R15:S15"/>
    <mergeCell ref="T15:AW15"/>
    <mergeCell ref="E16:O16"/>
    <mergeCell ref="T16:AW16"/>
    <mergeCell ref="E17:AW17"/>
    <mergeCell ref="E18:AW18"/>
    <mergeCell ref="A20:A21"/>
    <mergeCell ref="B20:B21"/>
    <mergeCell ref="C20:C21"/>
    <mergeCell ref="D20:D21"/>
    <mergeCell ref="E20:E22"/>
    <mergeCell ref="F20:F22"/>
    <mergeCell ref="R20:R22"/>
    <mergeCell ref="G20:G22"/>
    <mergeCell ref="H20:H22"/>
    <mergeCell ref="I20:I22"/>
    <mergeCell ref="J20:J22"/>
    <mergeCell ref="K20:K22"/>
    <mergeCell ref="L20:L22"/>
    <mergeCell ref="M20:M22"/>
    <mergeCell ref="N20:N22"/>
    <mergeCell ref="O20:O22"/>
    <mergeCell ref="P20:P22"/>
    <mergeCell ref="Q20:Q22"/>
    <mergeCell ref="AH21:AK21"/>
    <mergeCell ref="AM21:AM22"/>
    <mergeCell ref="AN21:AQ21"/>
    <mergeCell ref="S20:S22"/>
    <mergeCell ref="T20:T22"/>
    <mergeCell ref="U20:Z20"/>
    <mergeCell ref="AA20:AF20"/>
    <mergeCell ref="AG20:AL20"/>
    <mergeCell ref="AM20:AR20"/>
    <mergeCell ref="U21:U22"/>
    <mergeCell ref="V21:Y21"/>
    <mergeCell ref="AA21:AA22"/>
    <mergeCell ref="AB21:AE21"/>
    <mergeCell ref="AG21:AG22"/>
    <mergeCell ref="AT21:AT22"/>
    <mergeCell ref="AU21:AU22"/>
    <mergeCell ref="AV21:AV22"/>
    <mergeCell ref="AW21:AW22"/>
    <mergeCell ref="AS20:AS22"/>
    <mergeCell ref="AT20:AW20"/>
  </mergeCells>
  <printOptions horizontalCentered="1"/>
  <pageMargins left="0.47" right="0.19685039370078741" top="0.51" bottom="0.39370078740157483" header="0" footer="0.19685039370078741"/>
  <pageSetup paperSize="9" scale="33" firstPageNumber="128" fitToHeight="9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5" enableFormatConditionsCalculation="0">
    <pageSetUpPr fitToPage="1"/>
  </sheetPr>
  <dimension ref="A1:AB73"/>
  <sheetViews>
    <sheetView view="pageBreakPreview" topLeftCell="E7" zoomScale="85" zoomScaleNormal="75" zoomScaleSheetLayoutView="85" workbookViewId="0">
      <selection activeCell="F16" sqref="F16"/>
    </sheetView>
  </sheetViews>
  <sheetFormatPr defaultColWidth="9.140625" defaultRowHeight="12.75"/>
  <cols>
    <col min="1" max="1" width="11.7109375" style="104" hidden="1" customWidth="1"/>
    <col min="2" max="2" width="6.7109375" style="104" hidden="1" customWidth="1"/>
    <col min="3" max="3" width="5.5703125" style="3" hidden="1" customWidth="1"/>
    <col min="4" max="4" width="3.5703125" style="104" hidden="1" customWidth="1"/>
    <col min="5" max="5" width="19.140625" style="104" customWidth="1"/>
    <col min="6" max="6" width="9.140625" style="104"/>
    <col min="7" max="7" width="10.140625" style="3" hidden="1" customWidth="1"/>
    <col min="8" max="8" width="9.85546875" style="104" customWidth="1"/>
    <col min="9" max="10" width="9.140625" style="104"/>
    <col min="11" max="11" width="9.85546875" style="104" customWidth="1"/>
    <col min="12" max="14" width="9.140625" style="104"/>
    <col min="15" max="15" width="12.28515625" style="104" customWidth="1"/>
    <col min="16" max="16" width="11" style="104" customWidth="1"/>
    <col min="17" max="17" width="12.140625" style="104" customWidth="1"/>
    <col min="18" max="19" width="9.85546875" style="104" customWidth="1"/>
    <col min="20" max="23" width="9.140625" style="104"/>
    <col min="24" max="24" width="12.7109375" style="3" customWidth="1"/>
    <col min="25" max="28" width="8.28515625" style="104" customWidth="1"/>
    <col min="29" max="16384" width="9.140625" style="104"/>
  </cols>
  <sheetData>
    <row r="1" spans="1:28" ht="12.75" hidden="1" customHeight="1">
      <c r="A1" s="104" t="s">
        <v>8</v>
      </c>
      <c r="B1" s="3" t="s">
        <v>19</v>
      </c>
      <c r="D1" s="3"/>
      <c r="K1" s="22"/>
      <c r="L1" s="22"/>
      <c r="M1" s="22"/>
    </row>
    <row r="2" spans="1:28" hidden="1">
      <c r="A2" s="104" t="s">
        <v>9</v>
      </c>
      <c r="B2" s="3" t="s">
        <v>20</v>
      </c>
      <c r="D2" s="3"/>
    </row>
    <row r="3" spans="1:28" hidden="1">
      <c r="A3" s="104" t="s">
        <v>17</v>
      </c>
      <c r="B3" s="3" t="s">
        <v>338</v>
      </c>
      <c r="D3" s="3"/>
      <c r="E3" s="104" t="s">
        <v>314</v>
      </c>
    </row>
    <row r="4" spans="1:28" ht="15.75" hidden="1" customHeight="1">
      <c r="A4" s="104" t="s">
        <v>18</v>
      </c>
      <c r="B4" s="6" t="s">
        <v>250</v>
      </c>
      <c r="D4" s="3"/>
      <c r="E4" s="104" t="s">
        <v>332</v>
      </c>
    </row>
    <row r="5" spans="1:28" s="7" customFormat="1" ht="36.75" hidden="1" customHeight="1">
      <c r="A5" s="7" t="s">
        <v>93</v>
      </c>
      <c r="B5" s="6" t="s">
        <v>174</v>
      </c>
      <c r="C5" s="6"/>
      <c r="D5" s="6"/>
      <c r="E5" s="121" t="s">
        <v>271</v>
      </c>
      <c r="G5" s="6"/>
      <c r="X5" s="6"/>
    </row>
    <row r="6" spans="1:28" ht="20.25" hidden="1" customHeight="1">
      <c r="A6" s="104" t="s">
        <v>21</v>
      </c>
      <c r="B6" s="3" t="s">
        <v>337</v>
      </c>
      <c r="D6" s="3"/>
    </row>
    <row r="7" spans="1:28">
      <c r="B7" s="3"/>
      <c r="D7" s="3"/>
    </row>
    <row r="8" spans="1:28">
      <c r="B8" s="3"/>
      <c r="C8" s="23"/>
      <c r="D8" s="3"/>
      <c r="W8" s="22"/>
      <c r="X8" s="22"/>
      <c r="AB8" s="22" t="s">
        <v>253</v>
      </c>
    </row>
    <row r="9" spans="1:28">
      <c r="B9" s="3"/>
      <c r="C9" s="23"/>
      <c r="D9" s="3"/>
      <c r="W9" s="22"/>
      <c r="X9" s="22"/>
      <c r="AB9" s="22" t="s">
        <v>46</v>
      </c>
    </row>
    <row r="10" spans="1:28">
      <c r="B10" s="3"/>
      <c r="C10" s="23"/>
      <c r="D10" s="3"/>
      <c r="W10" s="22"/>
      <c r="X10" s="22"/>
      <c r="AB10" s="22" t="s">
        <v>52</v>
      </c>
    </row>
    <row r="11" spans="1:28">
      <c r="B11" s="3"/>
      <c r="C11" s="23"/>
      <c r="D11" s="3"/>
      <c r="W11" s="22"/>
      <c r="X11" s="22"/>
      <c r="AB11" s="34" t="str">
        <f>" на "&amp;$B$6+1&amp;" год и на плановый период "&amp;$B$6+2&amp;" и "&amp;$B$6+3&amp;" годов"</f>
        <v xml:space="preserve"> на 2019 год и на плановый период 2020 и 2021 годов</v>
      </c>
    </row>
    <row r="13" spans="1:28" ht="33" customHeight="1">
      <c r="F13" s="131" t="str">
        <f>"Перечень объектов по ГП 028, Рз "&amp;B1&amp;", ПР "&amp;B2&amp; ", ЦС "&amp;B3&amp;" "&amp;E3&amp;", "</f>
        <v xml:space="preserve">Перечень объектов по ГП 028, Рз 04, ПР 06, ЦС 28 6 99 99998 "Реализация мероприятий федеральной целевой программы", </v>
      </c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</row>
    <row r="14" spans="1:28" ht="51.75" customHeight="1">
      <c r="F14" s="131" t="str">
        <f>"ВР "&amp;B4&amp;" "&amp;E4&amp;""</f>
        <v>ВР 464  "Субсидии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учреждениям»</v>
      </c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</row>
    <row r="15" spans="1:28" ht="20.25" customHeight="1">
      <c r="F15" s="131" t="str">
        <f>" на "&amp;B6+1&amp;" год и плановый период "&amp;B6+2&amp;" и "&amp;B6+3&amp;" годов и перспектива "&amp;B6+4&amp;" года"</f>
        <v xml:space="preserve"> на 2019 год и плановый период 2020 и 2021 годов и перспектива 2022 года</v>
      </c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</row>
    <row r="16" spans="1:28" ht="15">
      <c r="A16" s="104" t="s">
        <v>28</v>
      </c>
      <c r="B16" s="104" t="s">
        <v>51</v>
      </c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</row>
    <row r="17" spans="1:28">
      <c r="I17" s="136" t="s">
        <v>29</v>
      </c>
      <c r="J17" s="136"/>
      <c r="K17" s="136"/>
      <c r="L17" s="136"/>
      <c r="M17" s="136"/>
      <c r="N17" s="136"/>
      <c r="O17" s="136"/>
      <c r="P17" s="136"/>
      <c r="Q17" s="136"/>
      <c r="R17" s="136"/>
      <c r="S17" s="136"/>
      <c r="T17" s="136"/>
      <c r="U17" s="136"/>
      <c r="V17" s="136"/>
    </row>
    <row r="19" spans="1:28" s="122" customFormat="1" ht="18" customHeight="1">
      <c r="A19" s="127" t="s">
        <v>23</v>
      </c>
      <c r="B19" s="127" t="s">
        <v>22</v>
      </c>
      <c r="C19" s="127" t="s">
        <v>135</v>
      </c>
      <c r="D19" s="127" t="s">
        <v>144</v>
      </c>
      <c r="E19" s="127" t="s">
        <v>138</v>
      </c>
      <c r="F19" s="127" t="s">
        <v>150</v>
      </c>
      <c r="G19" s="127" t="s">
        <v>149</v>
      </c>
      <c r="H19" s="127" t="s">
        <v>25</v>
      </c>
      <c r="I19" s="127" t="s">
        <v>24</v>
      </c>
      <c r="J19" s="129" t="s">
        <v>291</v>
      </c>
      <c r="K19" s="127" t="s">
        <v>162</v>
      </c>
      <c r="L19" s="127" t="s">
        <v>200</v>
      </c>
      <c r="M19" s="127" t="s">
        <v>148</v>
      </c>
      <c r="N19" s="127" t="s">
        <v>147</v>
      </c>
      <c r="O19" s="129" t="s">
        <v>292</v>
      </c>
      <c r="P19" s="129" t="s">
        <v>293</v>
      </c>
      <c r="Q19" s="127" t="str">
        <f>"Ожидаемое выполнение в "&amp;B6&amp;" г."</f>
        <v>Ожидаемое выполнение в 2018 г.</v>
      </c>
      <c r="R19" s="127" t="str">
        <f>"Остаток сметной стоимости на 01.01."&amp;B6+1&amp;" в ценах 2001 года"</f>
        <v>Остаток сметной стоимости на 01.01.2019 в ценах 2001 года</v>
      </c>
      <c r="S19" s="127" t="str">
        <f>"Остаток сметной стоимости на 01.01."&amp;B6+1&amp;" в текущих ценах"</f>
        <v>Остаток сметной стоимости на 01.01.2019 в текущих ценах</v>
      </c>
      <c r="T19" s="127" t="str">
        <f>"Прогноз "&amp;B6+1&amp;" года"</f>
        <v>Прогноз 2019 года</v>
      </c>
      <c r="U19" s="127" t="str">
        <f>"Прогноз "&amp;B6+2&amp;" года"</f>
        <v>Прогноз 2020 года</v>
      </c>
      <c r="V19" s="127" t="str">
        <f>"Прогноз "&amp;B6+3&amp;" года"</f>
        <v>Прогноз 2021 года</v>
      </c>
      <c r="W19" s="127" t="str">
        <f>"Прогноз "&amp;B6+4&amp;" года"</f>
        <v>Прогноз 2022 года</v>
      </c>
      <c r="X19" s="129" t="s">
        <v>297</v>
      </c>
      <c r="Y19" s="133" t="s">
        <v>181</v>
      </c>
      <c r="Z19" s="134"/>
      <c r="AA19" s="134"/>
      <c r="AB19" s="134"/>
    </row>
    <row r="20" spans="1:28" s="122" customFormat="1" ht="79.5" customHeight="1">
      <c r="A20" s="128"/>
      <c r="B20" s="128"/>
      <c r="C20" s="128"/>
      <c r="D20" s="128"/>
      <c r="E20" s="128"/>
      <c r="F20" s="128"/>
      <c r="G20" s="128"/>
      <c r="H20" s="128"/>
      <c r="I20" s="128"/>
      <c r="J20" s="130"/>
      <c r="K20" s="128"/>
      <c r="L20" s="128"/>
      <c r="M20" s="128"/>
      <c r="N20" s="128"/>
      <c r="O20" s="130"/>
      <c r="P20" s="130"/>
      <c r="Q20" s="128"/>
      <c r="R20" s="128"/>
      <c r="S20" s="128"/>
      <c r="T20" s="128"/>
      <c r="U20" s="128"/>
      <c r="V20" s="128"/>
      <c r="W20" s="128"/>
      <c r="X20" s="130"/>
      <c r="Y20" s="27" t="s">
        <v>182</v>
      </c>
      <c r="Z20" s="27" t="s">
        <v>183</v>
      </c>
      <c r="AA20" s="27" t="s">
        <v>236</v>
      </c>
      <c r="AB20" s="27" t="s">
        <v>184</v>
      </c>
    </row>
    <row r="21" spans="1:28" s="113" customFormat="1">
      <c r="A21" s="110"/>
      <c r="B21" s="110">
        <v>1</v>
      </c>
      <c r="C21" s="110">
        <v>2</v>
      </c>
      <c r="D21" s="110">
        <v>3</v>
      </c>
      <c r="E21" s="110">
        <v>1</v>
      </c>
      <c r="F21" s="110">
        <v>2</v>
      </c>
      <c r="G21" s="110">
        <v>3</v>
      </c>
      <c r="H21" s="110">
        <v>3</v>
      </c>
      <c r="I21" s="110">
        <v>4</v>
      </c>
      <c r="J21" s="110">
        <v>5</v>
      </c>
      <c r="K21" s="110">
        <v>6</v>
      </c>
      <c r="L21" s="110">
        <v>7</v>
      </c>
      <c r="M21" s="110">
        <v>8</v>
      </c>
      <c r="N21" s="110">
        <v>9</v>
      </c>
      <c r="O21" s="110">
        <v>10</v>
      </c>
      <c r="P21" s="110">
        <v>11</v>
      </c>
      <c r="Q21" s="110">
        <v>12</v>
      </c>
      <c r="R21" s="110">
        <v>13</v>
      </c>
      <c r="S21" s="110">
        <v>14</v>
      </c>
      <c r="T21" s="110">
        <v>15</v>
      </c>
      <c r="U21" s="110">
        <v>16</v>
      </c>
      <c r="V21" s="110">
        <v>17</v>
      </c>
      <c r="W21" s="110">
        <v>18</v>
      </c>
      <c r="X21" s="110">
        <v>19</v>
      </c>
      <c r="Y21" s="110">
        <v>20</v>
      </c>
      <c r="Z21" s="110">
        <v>21</v>
      </c>
      <c r="AA21" s="110">
        <v>22</v>
      </c>
      <c r="AB21" s="110">
        <v>23</v>
      </c>
    </row>
    <row r="22" spans="1:28">
      <c r="B22" s="2"/>
      <c r="C22" s="10"/>
      <c r="D22" s="26"/>
      <c r="E22" s="30"/>
      <c r="F22" s="2"/>
      <c r="G22" s="10"/>
      <c r="H22" s="2"/>
      <c r="I22" s="2"/>
      <c r="J22" s="2"/>
      <c r="K22" s="21"/>
      <c r="L22" s="21"/>
      <c r="M22" s="21"/>
      <c r="N22" s="21"/>
      <c r="O22" s="21"/>
      <c r="P22" s="21"/>
      <c r="Q22" s="21"/>
      <c r="R22" s="21"/>
      <c r="S22" s="21"/>
      <c r="T22" s="110"/>
      <c r="U22" s="21"/>
      <c r="V22" s="21"/>
      <c r="W22" s="21"/>
      <c r="X22" s="55"/>
      <c r="Y22" s="2"/>
      <c r="Z22" s="2"/>
      <c r="AA22" s="2"/>
      <c r="AB22" s="2"/>
    </row>
    <row r="23" spans="1:28" s="48" customFormat="1">
      <c r="A23" s="48" t="s">
        <v>26</v>
      </c>
      <c r="B23" s="20" t="s">
        <v>27</v>
      </c>
      <c r="C23" s="19"/>
      <c r="D23" s="20"/>
      <c r="E23" s="30" t="s">
        <v>177</v>
      </c>
      <c r="F23" s="8"/>
      <c r="G23" s="11"/>
      <c r="H23" s="8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110"/>
      <c r="U23" s="40"/>
      <c r="V23" s="40"/>
      <c r="W23" s="40"/>
      <c r="X23" s="11"/>
      <c r="Y23" s="50"/>
      <c r="Z23" s="50"/>
      <c r="AA23" s="50"/>
      <c r="AB23" s="50"/>
    </row>
    <row r="24" spans="1:28">
      <c r="B24" s="8"/>
      <c r="C24" s="11"/>
      <c r="D24" s="8"/>
      <c r="E24" s="30"/>
      <c r="F24" s="8"/>
      <c r="G24" s="11"/>
      <c r="H24" s="8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110"/>
      <c r="U24" s="40"/>
      <c r="V24" s="40"/>
      <c r="W24" s="40"/>
      <c r="X24" s="11"/>
      <c r="Y24" s="2"/>
      <c r="Z24" s="2"/>
      <c r="AA24" s="2"/>
      <c r="AB24" s="2"/>
    </row>
    <row r="25" spans="1:28">
      <c r="B25" s="8"/>
      <c r="C25" s="11"/>
      <c r="D25" s="8"/>
      <c r="E25" s="30"/>
      <c r="F25" s="8"/>
      <c r="G25" s="11"/>
      <c r="H25" s="8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110"/>
      <c r="U25" s="40"/>
      <c r="V25" s="40"/>
      <c r="W25" s="40"/>
      <c r="X25" s="11"/>
      <c r="Y25" s="2"/>
      <c r="Z25" s="2"/>
      <c r="AA25" s="2"/>
      <c r="AB25" s="2"/>
    </row>
    <row r="26" spans="1:28">
      <c r="B26" s="8"/>
      <c r="C26" s="11"/>
      <c r="D26" s="8"/>
      <c r="E26" s="30"/>
      <c r="F26" s="8"/>
      <c r="G26" s="11"/>
      <c r="H26" s="8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110"/>
      <c r="U26" s="40"/>
      <c r="V26" s="40"/>
      <c r="W26" s="40"/>
      <c r="X26" s="11"/>
      <c r="Y26" s="2"/>
      <c r="Z26" s="2"/>
      <c r="AA26" s="2"/>
      <c r="AB26" s="2"/>
    </row>
    <row r="27" spans="1:28">
      <c r="B27" s="8"/>
      <c r="C27" s="11"/>
      <c r="D27" s="8"/>
      <c r="E27" s="30"/>
      <c r="F27" s="8"/>
      <c r="G27" s="11"/>
      <c r="H27" s="8"/>
      <c r="I27" s="8"/>
      <c r="J27" s="8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11"/>
      <c r="Y27" s="2"/>
      <c r="Z27" s="2"/>
      <c r="AA27" s="2"/>
      <c r="AB27" s="2"/>
    </row>
    <row r="28" spans="1:28">
      <c r="A28" s="7" t="s">
        <v>50</v>
      </c>
      <c r="B28" s="8"/>
      <c r="C28" s="11"/>
      <c r="D28" s="8"/>
      <c r="E28" s="8" t="s">
        <v>178</v>
      </c>
      <c r="F28" s="8"/>
      <c r="G28" s="11"/>
      <c r="H28" s="8"/>
      <c r="I28" s="8"/>
      <c r="J28" s="8"/>
      <c r="K28" s="40">
        <f>SUMIF(A24:A27,"ОБЪЕКТ",K24:K27)</f>
        <v>0</v>
      </c>
      <c r="L28" s="40">
        <f>SUMIF(A24:A27,"ОБЪЕКТ",L24:L27)</f>
        <v>0</v>
      </c>
      <c r="M28" s="40">
        <f>SUMIF(A24:A27,"ОБЪЕКТ",M24:M27)</f>
        <v>0</v>
      </c>
      <c r="N28" s="40">
        <f>SUMIF(A24:A27,"ОБЪЕКТ",N24:N27)</f>
        <v>0</v>
      </c>
      <c r="O28" s="40"/>
      <c r="P28" s="40"/>
      <c r="Q28" s="40">
        <f>SUMIF(A24:A27,"ОБЪЕКТ",Q24:Q27)</f>
        <v>0</v>
      </c>
      <c r="R28" s="40">
        <f>SUMIF(A24:A27,"ОБЪЕКТ",R24:R27)</f>
        <v>0</v>
      </c>
      <c r="S28" s="40">
        <f>SUMIF(A24:A27,"ОБЪЕКТ",S24:S27)</f>
        <v>0</v>
      </c>
      <c r="T28" s="40">
        <f>SUMIF(A24:A27,"ОБЪЕКТ",T24:T27)</f>
        <v>0</v>
      </c>
      <c r="U28" s="40">
        <f>SUMIF(A24:A27,"ОБЪЕКТ",U24:U27)</f>
        <v>0</v>
      </c>
      <c r="V28" s="40">
        <f>SUMIF(A24:A27,"ОБЪЕКТ",V24:V27)</f>
        <v>0</v>
      </c>
      <c r="W28" s="40">
        <f>SUMIF(B24:B27,"ОБЪЕКТ",W24:W27)</f>
        <v>0</v>
      </c>
      <c r="X28" s="11"/>
      <c r="Y28" s="2"/>
      <c r="Z28" s="2"/>
      <c r="AA28" s="2"/>
      <c r="AB28" s="2"/>
    </row>
    <row r="29" spans="1:28">
      <c r="B29" s="8"/>
      <c r="C29" s="11"/>
      <c r="D29" s="8"/>
      <c r="E29" s="30"/>
      <c r="F29" s="8"/>
      <c r="G29" s="11"/>
      <c r="H29" s="8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11"/>
      <c r="Y29" s="2"/>
      <c r="Z29" s="2"/>
      <c r="AA29" s="2"/>
      <c r="AB29" s="2"/>
    </row>
    <row r="30" spans="1:28" s="48" customFormat="1">
      <c r="A30" s="48" t="s">
        <v>26</v>
      </c>
      <c r="B30" s="8" t="s">
        <v>49</v>
      </c>
      <c r="C30" s="11"/>
      <c r="D30" s="8"/>
      <c r="E30" s="30" t="s">
        <v>179</v>
      </c>
      <c r="F30" s="8"/>
      <c r="G30" s="11"/>
      <c r="H30" s="8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11"/>
      <c r="Y30" s="50"/>
      <c r="Z30" s="50"/>
      <c r="AA30" s="50"/>
      <c r="AB30" s="50"/>
    </row>
    <row r="31" spans="1:28">
      <c r="B31" s="8"/>
      <c r="C31" s="11"/>
      <c r="D31" s="8"/>
      <c r="E31" s="30"/>
      <c r="F31" s="8"/>
      <c r="G31" s="11"/>
      <c r="H31" s="8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11"/>
      <c r="Y31" s="2"/>
      <c r="Z31" s="2"/>
      <c r="AA31" s="2"/>
      <c r="AB31" s="2"/>
    </row>
    <row r="32" spans="1:28">
      <c r="A32" s="104" t="s">
        <v>47</v>
      </c>
      <c r="B32" s="8"/>
      <c r="C32" s="11"/>
      <c r="D32" s="8"/>
      <c r="E32" s="117"/>
      <c r="F32" s="8"/>
      <c r="G32" s="11"/>
      <c r="H32" s="8"/>
      <c r="I32" s="8"/>
      <c r="J32" s="8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11"/>
      <c r="Y32" s="2"/>
      <c r="Z32" s="2"/>
      <c r="AA32" s="2"/>
      <c r="AB32" s="2"/>
    </row>
    <row r="33" spans="1:28">
      <c r="A33" s="104" t="s">
        <v>47</v>
      </c>
      <c r="B33" s="8"/>
      <c r="C33" s="11"/>
      <c r="D33" s="8"/>
      <c r="E33" s="117"/>
      <c r="F33" s="8"/>
      <c r="G33" s="11"/>
      <c r="H33" s="8"/>
      <c r="I33" s="8"/>
      <c r="J33" s="8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11"/>
      <c r="Y33" s="2"/>
      <c r="Z33" s="2"/>
      <c r="AA33" s="2"/>
      <c r="AB33" s="2"/>
    </row>
    <row r="34" spans="1:28">
      <c r="B34" s="8"/>
      <c r="C34" s="11"/>
      <c r="D34" s="8"/>
      <c r="E34" s="117"/>
      <c r="F34" s="8"/>
      <c r="G34" s="11"/>
      <c r="H34" s="8"/>
      <c r="I34" s="8"/>
      <c r="J34" s="8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11"/>
      <c r="Y34" s="2"/>
      <c r="Z34" s="2"/>
      <c r="AA34" s="2"/>
      <c r="AB34" s="2"/>
    </row>
    <row r="35" spans="1:28">
      <c r="A35" s="7" t="s">
        <v>50</v>
      </c>
      <c r="B35" s="8"/>
      <c r="C35" s="11"/>
      <c r="D35" s="8"/>
      <c r="E35" s="8" t="s">
        <v>178</v>
      </c>
      <c r="F35" s="8"/>
      <c r="G35" s="11"/>
      <c r="H35" s="8"/>
      <c r="I35" s="8"/>
      <c r="J35" s="8"/>
      <c r="K35" s="40">
        <f>SUMIF(A31:A34,"ОБЪЕКТ",K31:K34)</f>
        <v>0</v>
      </c>
      <c r="L35" s="40">
        <f>SUMIF(A31:A34,"ОБЪЕКТ",L31:L34)</f>
        <v>0</v>
      </c>
      <c r="M35" s="40">
        <f>SUMIF(A31:A34,"ОБЪЕКТ",M31:M34)</f>
        <v>0</v>
      </c>
      <c r="N35" s="40">
        <f>SUMIF(A31:A34,"ОБЪЕКТ",N31:N34)</f>
        <v>0</v>
      </c>
      <c r="O35" s="40"/>
      <c r="P35" s="40"/>
      <c r="Q35" s="40">
        <f>SUMIF(A31:A34,"ОБЪЕКТ",Q31:Q34)</f>
        <v>0</v>
      </c>
      <c r="R35" s="40">
        <f>SUMIF(A31:A34,"ОБЪЕКТ",R31:R34)</f>
        <v>0</v>
      </c>
      <c r="S35" s="40">
        <f>SUMIF(A31:A34,"ОБЪЕКТ",S31:S34)</f>
        <v>0</v>
      </c>
      <c r="T35" s="40">
        <f>SUMIF(A31:A34,"ОБЪЕКТ",T31:T34)</f>
        <v>0</v>
      </c>
      <c r="U35" s="40">
        <f>SUMIF(A31:A34,"ОБЪЕКТ",U31:U34)</f>
        <v>0</v>
      </c>
      <c r="V35" s="40">
        <f>SUMIF(A31:A34,"ОБЪЕКТ",V31:V34)</f>
        <v>0</v>
      </c>
      <c r="W35" s="40">
        <f>SUMIF(B31:B34,"ОБЪЕКТ",W31:W34)</f>
        <v>0</v>
      </c>
      <c r="X35" s="11"/>
      <c r="Y35" s="2"/>
      <c r="Z35" s="2"/>
      <c r="AA35" s="2"/>
      <c r="AB35" s="2"/>
    </row>
    <row r="36" spans="1:28">
      <c r="B36" s="8"/>
      <c r="C36" s="11"/>
      <c r="D36" s="8"/>
      <c r="E36" s="30"/>
      <c r="F36" s="8"/>
      <c r="G36" s="11"/>
      <c r="H36" s="8"/>
      <c r="I36" s="8"/>
      <c r="J36" s="8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11"/>
      <c r="Y36" s="2"/>
      <c r="Z36" s="2"/>
      <c r="AA36" s="2"/>
      <c r="AB36" s="2"/>
    </row>
    <row r="37" spans="1:28">
      <c r="A37" s="7" t="s">
        <v>50</v>
      </c>
      <c r="B37" s="8"/>
      <c r="C37" s="11"/>
      <c r="D37" s="8"/>
      <c r="E37" s="8" t="s">
        <v>136</v>
      </c>
      <c r="F37" s="8"/>
      <c r="G37" s="11"/>
      <c r="H37" s="8"/>
      <c r="I37" s="8"/>
      <c r="J37" s="8"/>
      <c r="K37" s="40">
        <f>SUMIF(A22:A33,"ОБЪЕКТ",K22:K33)</f>
        <v>0</v>
      </c>
      <c r="L37" s="40">
        <f>SUMIF(A22:A33,"ОБЪЕКТ",L22:L33)</f>
        <v>0</v>
      </c>
      <c r="M37" s="40">
        <f>SUMIF(A22:A33,"ОБЪЕКТ",M22:M33)</f>
        <v>0</v>
      </c>
      <c r="N37" s="40">
        <f>SUMIF(A22:A33,"ОБЪЕКТ",N22:N33)</f>
        <v>0</v>
      </c>
      <c r="O37" s="40"/>
      <c r="P37" s="40"/>
      <c r="Q37" s="40">
        <f>SUMIF(A22:A33,"ОБЪЕКТ",Q22:Q33)</f>
        <v>0</v>
      </c>
      <c r="R37" s="40">
        <f>SUMIF(A22:A33,"ОБЪЕКТ",R22:R33)</f>
        <v>0</v>
      </c>
      <c r="S37" s="40">
        <f>SUMIF(A22:A33,"ОБЪЕКТ",S22:S33)</f>
        <v>0</v>
      </c>
      <c r="T37" s="40">
        <f>SUMIF(A22:A33,"ОБЪЕКТ",T22:T33)</f>
        <v>0</v>
      </c>
      <c r="U37" s="40">
        <f>SUMIF(A22:A33,"ОБЪЕКТ",U22:U33)</f>
        <v>0</v>
      </c>
      <c r="V37" s="40">
        <f>SUMIF(A22:A33,"ОБЪЕКТ",V22:V33)</f>
        <v>0</v>
      </c>
      <c r="W37" s="40">
        <f>SUMIF(B22:B33,"ОБЪЕКТ",W22:W33)</f>
        <v>0</v>
      </c>
      <c r="X37" s="11"/>
      <c r="Y37" s="2"/>
      <c r="Z37" s="2"/>
      <c r="AA37" s="2"/>
      <c r="AB37" s="2"/>
    </row>
    <row r="38" spans="1:28" ht="12.75" customHeight="1">
      <c r="E38" s="104" t="s">
        <v>186</v>
      </c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</row>
    <row r="39" spans="1:28">
      <c r="E39" s="104" t="s">
        <v>185</v>
      </c>
      <c r="G39" s="104"/>
      <c r="X39" s="104"/>
    </row>
    <row r="40" spans="1:28">
      <c r="X40" s="73"/>
    </row>
    <row r="41" spans="1:28">
      <c r="E41" s="104" t="s">
        <v>64</v>
      </c>
      <c r="X41" s="73"/>
    </row>
    <row r="42" spans="1:28" ht="8.25" customHeight="1">
      <c r="X42" s="73"/>
    </row>
    <row r="43" spans="1:28">
      <c r="E43" s="104" t="s">
        <v>65</v>
      </c>
      <c r="X43" s="73"/>
    </row>
    <row r="44" spans="1:28">
      <c r="X44" s="73"/>
    </row>
    <row r="45" spans="1:28">
      <c r="X45" s="73"/>
    </row>
    <row r="46" spans="1:28">
      <c r="X46" s="73"/>
    </row>
    <row r="47" spans="1:28">
      <c r="X47" s="73"/>
    </row>
    <row r="48" spans="1:28">
      <c r="X48" s="73"/>
    </row>
    <row r="49" spans="24:24">
      <c r="X49" s="73"/>
    </row>
    <row r="50" spans="24:24">
      <c r="X50" s="73"/>
    </row>
    <row r="51" spans="24:24">
      <c r="X51" s="73"/>
    </row>
    <row r="52" spans="24:24">
      <c r="X52" s="73"/>
    </row>
    <row r="53" spans="24:24">
      <c r="X53" s="73"/>
    </row>
    <row r="54" spans="24:24">
      <c r="X54" s="73"/>
    </row>
    <row r="55" spans="24:24">
      <c r="X55" s="73"/>
    </row>
    <row r="56" spans="24:24">
      <c r="X56" s="73"/>
    </row>
    <row r="57" spans="24:24">
      <c r="X57" s="73"/>
    </row>
    <row r="58" spans="24:24">
      <c r="X58" s="73"/>
    </row>
    <row r="59" spans="24:24">
      <c r="X59" s="73"/>
    </row>
    <row r="60" spans="24:24">
      <c r="X60" s="73"/>
    </row>
    <row r="61" spans="24:24">
      <c r="X61" s="73"/>
    </row>
    <row r="62" spans="24:24">
      <c r="X62" s="73"/>
    </row>
    <row r="63" spans="24:24">
      <c r="X63" s="73"/>
    </row>
    <row r="64" spans="24:24">
      <c r="X64" s="73"/>
    </row>
    <row r="65" spans="24:24">
      <c r="X65" s="73"/>
    </row>
    <row r="66" spans="24:24">
      <c r="X66" s="73"/>
    </row>
    <row r="67" spans="24:24">
      <c r="X67" s="73"/>
    </row>
    <row r="68" spans="24:24">
      <c r="X68" s="73"/>
    </row>
    <row r="69" spans="24:24">
      <c r="X69" s="73"/>
    </row>
    <row r="70" spans="24:24">
      <c r="X70" s="73"/>
    </row>
    <row r="71" spans="24:24">
      <c r="X71" s="73"/>
    </row>
    <row r="72" spans="24:24">
      <c r="X72" s="73"/>
    </row>
    <row r="73" spans="24:24">
      <c r="X73" s="73"/>
    </row>
  </sheetData>
  <autoFilter ref="A21:AB38"/>
  <mergeCells count="30">
    <mergeCell ref="F19:F20"/>
    <mergeCell ref="E19:E20"/>
    <mergeCell ref="A19:A20"/>
    <mergeCell ref="B19:B20"/>
    <mergeCell ref="C19:C20"/>
    <mergeCell ref="D19:D20"/>
    <mergeCell ref="G19:G20"/>
    <mergeCell ref="F13:AA13"/>
    <mergeCell ref="F14:AA14"/>
    <mergeCell ref="F15:AA15"/>
    <mergeCell ref="Y19:AB19"/>
    <mergeCell ref="R19:R20"/>
    <mergeCell ref="H19:H20"/>
    <mergeCell ref="W19:W20"/>
    <mergeCell ref="X19:X20"/>
    <mergeCell ref="I16:V16"/>
    <mergeCell ref="I17:V17"/>
    <mergeCell ref="Q19:Q20"/>
    <mergeCell ref="I19:I20"/>
    <mergeCell ref="U19:U20"/>
    <mergeCell ref="N19:N20"/>
    <mergeCell ref="S19:S20"/>
    <mergeCell ref="T19:T20"/>
    <mergeCell ref="V19:V20"/>
    <mergeCell ref="J19:J20"/>
    <mergeCell ref="P19:P20"/>
    <mergeCell ref="M19:M20"/>
    <mergeCell ref="O19:O20"/>
    <mergeCell ref="L19:L20"/>
    <mergeCell ref="K19:K20"/>
  </mergeCells>
  <phoneticPr fontId="2" type="noConversion"/>
  <pageMargins left="0.78740157480314965" right="0.19685039370078741" top="0.39370078740157483" bottom="0.39370078740157483" header="0" footer="0.19685039370078741"/>
  <pageSetup paperSize="9" scale="60" firstPageNumber="117" fitToHeight="9" orientation="landscape" useFirstPageNumber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11" enableFormatConditionsCalculation="0">
    <pageSetUpPr fitToPage="1"/>
  </sheetPr>
  <dimension ref="A1:AW47"/>
  <sheetViews>
    <sheetView view="pageBreakPreview" topLeftCell="J7" zoomScale="70" zoomScaleNormal="100" zoomScaleSheetLayoutView="70" workbookViewId="0">
      <selection activeCell="AW11" sqref="AW11"/>
    </sheetView>
  </sheetViews>
  <sheetFormatPr defaultColWidth="9.140625" defaultRowHeight="12.75"/>
  <cols>
    <col min="1" max="1" width="11.7109375" style="108" hidden="1" customWidth="1"/>
    <col min="2" max="2" width="9.140625" style="108" hidden="1" customWidth="1"/>
    <col min="3" max="3" width="9.140625" style="12" hidden="1" customWidth="1"/>
    <col min="4" max="4" width="10.5703125" style="108" hidden="1" customWidth="1"/>
    <col min="5" max="5" width="12.140625" style="108" customWidth="1"/>
    <col min="6" max="6" width="19.140625" style="108" customWidth="1"/>
    <col min="7" max="7" width="9.140625" style="108"/>
    <col min="8" max="8" width="0" style="108" hidden="1" customWidth="1"/>
    <col min="9" max="9" width="9.140625" style="108"/>
    <col min="10" max="12" width="9.85546875" style="108" customWidth="1"/>
    <col min="13" max="13" width="9.140625" style="108"/>
    <col min="14" max="14" width="9.42578125" style="108" customWidth="1"/>
    <col min="15" max="15" width="9.140625" style="108"/>
    <col min="16" max="16" width="12" style="108" customWidth="1"/>
    <col min="17" max="17" width="10.140625" style="108" customWidth="1"/>
    <col min="18" max="18" width="9.140625" style="108"/>
    <col min="19" max="20" width="10" style="108" customWidth="1"/>
    <col min="21" max="24" width="8.28515625" style="7" customWidth="1"/>
    <col min="25" max="25" width="15.140625" style="7" customWidth="1"/>
    <col min="26" max="31" width="9.140625" style="7" customWidth="1"/>
    <col min="32" max="44" width="9.42578125" style="7" customWidth="1"/>
    <col min="45" max="45" width="11.7109375" style="12" customWidth="1"/>
    <col min="46" max="46" width="8.28515625" style="108" customWidth="1"/>
    <col min="47" max="47" width="10" style="108" customWidth="1"/>
    <col min="48" max="48" width="10.42578125" style="108" customWidth="1"/>
    <col min="49" max="49" width="7.7109375" style="108" customWidth="1"/>
    <col min="50" max="16384" width="9.140625" style="108"/>
  </cols>
  <sheetData>
    <row r="1" spans="1:49" s="7" customFormat="1" hidden="1">
      <c r="A1" s="7" t="s">
        <v>8</v>
      </c>
      <c r="B1" s="6" t="s">
        <v>19</v>
      </c>
      <c r="C1" s="6"/>
      <c r="D1" s="6"/>
      <c r="E1" s="6"/>
      <c r="L1" s="34"/>
      <c r="M1" s="34"/>
      <c r="N1" s="34"/>
      <c r="AS1" s="6"/>
    </row>
    <row r="2" spans="1:49" s="7" customFormat="1" hidden="1">
      <c r="A2" s="7" t="s">
        <v>9</v>
      </c>
      <c r="B2" s="6" t="s">
        <v>20</v>
      </c>
      <c r="C2" s="6"/>
      <c r="D2" s="6"/>
      <c r="E2" s="6"/>
      <c r="AS2" s="6"/>
    </row>
    <row r="3" spans="1:49" hidden="1">
      <c r="A3" s="7" t="s">
        <v>17</v>
      </c>
      <c r="B3" s="3" t="s">
        <v>342</v>
      </c>
      <c r="C3" s="6"/>
      <c r="D3" s="6"/>
      <c r="E3" s="6"/>
      <c r="F3" s="62" t="s">
        <v>320</v>
      </c>
    </row>
    <row r="4" spans="1:49" hidden="1">
      <c r="A4" s="108" t="s">
        <v>18</v>
      </c>
      <c r="B4" s="72" t="s">
        <v>302</v>
      </c>
      <c r="D4" s="12"/>
      <c r="E4" s="12"/>
      <c r="F4" s="121" t="s">
        <v>322</v>
      </c>
    </row>
    <row r="5" spans="1:49" hidden="1">
      <c r="A5" s="108" t="s">
        <v>93</v>
      </c>
      <c r="B5" s="12" t="s">
        <v>62</v>
      </c>
      <c r="D5" s="12"/>
      <c r="E5" s="12" t="s">
        <v>271</v>
      </c>
      <c r="F5" s="121" t="s">
        <v>323</v>
      </c>
    </row>
    <row r="6" spans="1:49" ht="18" hidden="1" customHeight="1">
      <c r="A6" s="108" t="s">
        <v>21</v>
      </c>
      <c r="B6" s="3" t="s">
        <v>337</v>
      </c>
      <c r="D6" s="12"/>
      <c r="E6" s="12"/>
    </row>
    <row r="7" spans="1:49" ht="12" customHeight="1">
      <c r="B7" s="12"/>
      <c r="D7" s="12"/>
      <c r="E7" s="12"/>
      <c r="AW7" s="22" t="s">
        <v>58</v>
      </c>
    </row>
    <row r="8" spans="1:49">
      <c r="B8" s="12"/>
      <c r="C8" s="63"/>
      <c r="D8" s="12"/>
      <c r="E8" s="12"/>
      <c r="AS8" s="31"/>
      <c r="AW8" s="22" t="s">
        <v>46</v>
      </c>
    </row>
    <row r="9" spans="1:49">
      <c r="B9" s="12"/>
      <c r="C9" s="63"/>
      <c r="D9" s="12"/>
      <c r="E9" s="12"/>
      <c r="AS9" s="31"/>
      <c r="AW9" s="22" t="s">
        <v>52</v>
      </c>
    </row>
    <row r="10" spans="1:49">
      <c r="B10" s="12"/>
      <c r="C10" s="63"/>
      <c r="D10" s="12"/>
      <c r="E10" s="12"/>
      <c r="AS10" s="31"/>
      <c r="AW10" s="34" t="str">
        <f>" на "&amp;$B$6+1&amp;" год и на плановый период "&amp;$B$6+2&amp;" и "&amp;$B$6+3&amp;" годов"</f>
        <v xml:space="preserve"> на 2019 год и на плановый период 2020 и 2021 годов</v>
      </c>
    </row>
    <row r="11" spans="1:49">
      <c r="B11" s="12"/>
      <c r="C11" s="63"/>
      <c r="D11" s="12"/>
      <c r="E11" s="12"/>
      <c r="AS11" s="31"/>
    </row>
    <row r="12" spans="1:49" ht="33.75" customHeight="1">
      <c r="B12" s="12"/>
      <c r="C12" s="63"/>
      <c r="D12" s="12"/>
      <c r="E12" s="12"/>
      <c r="F12" s="131" t="str">
        <f>"Перечень строек по ГП 028, Рз "&amp;B1&amp;", ПР "&amp;B2&amp; ", ЦС "&amp;B3&amp;" "&amp;F3&amp;", "</f>
        <v xml:space="preserve">Перечень строек по ГП 028, Рз 04, ПР 06, ЦС 28 6 99 50160 "Субсидии на мероприятия федеральной целевой программы "Развитие водохозяйственного комплекса Российской Федерации в 2012 - 2020 годах"", </v>
      </c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  <c r="AD12" s="132"/>
      <c r="AE12" s="132"/>
      <c r="AF12" s="132"/>
      <c r="AG12" s="132"/>
      <c r="AH12" s="132"/>
      <c r="AI12" s="132"/>
      <c r="AJ12" s="132"/>
      <c r="AK12" s="132"/>
      <c r="AL12" s="132"/>
      <c r="AM12" s="132"/>
      <c r="AN12" s="132"/>
      <c r="AO12" s="132"/>
      <c r="AP12" s="132"/>
      <c r="AQ12" s="132"/>
      <c r="AR12" s="132"/>
      <c r="AS12" s="132"/>
      <c r="AT12" s="132"/>
      <c r="AU12" s="132"/>
      <c r="AV12" s="132"/>
    </row>
    <row r="13" spans="1:49" ht="51.75" customHeight="1">
      <c r="B13" s="12"/>
      <c r="C13" s="63"/>
      <c r="D13" s="12"/>
      <c r="E13" s="12"/>
      <c r="F13" s="131" t="str">
        <f>"ВР "&amp;B4&amp;" "&amp;F4&amp;", по направлению "&amp;F5</f>
        <v>ВР 523 "Консолидированные субсидии", по направлению "Ликвидация дефицитов водных ресурсов в вододефицитных регионах Российской Федерации и повышение рациональности использования водных ресурсов (строительство новых водохранилищ и реконструкция гидроузлов действующих водохранилищ для создания дополнительных регулирующих мощностей и увеличения водоотдачи в районах, испытывающих дефицит водных ресурсов (в том числе водохранилища сезонного и многолетнего регулирования стока), строительство и реконструкция магистральных каналов и трактов водоподачи), защита от негативного воздействия вод (строительство, реконструкция объектов инженерной защиты и берегоукрепительных сооружений)"</v>
      </c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</row>
    <row r="14" spans="1:49" ht="33.75" customHeight="1">
      <c r="B14" s="12"/>
      <c r="C14" s="63"/>
      <c r="D14" s="12"/>
      <c r="E14" s="12"/>
      <c r="F14" s="131" t="str">
        <f>" на "&amp;B6+1&amp;" год и на плановый период "&amp;B6+2&amp;" и "&amp;B6+3&amp;" годов, включенных в Государственную программу субъекта Российской Федерации"</f>
        <v xml:space="preserve"> на 2019 год и на плановый период 2020 и 2021 годов, включенных в Государственную программу субъекта Российской Федерации</v>
      </c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</row>
    <row r="15" spans="1:49" ht="15.75" customHeight="1">
      <c r="E15" s="164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16"/>
      <c r="Q15" s="116"/>
      <c r="R15" s="166"/>
      <c r="S15" s="166"/>
      <c r="T15" s="167"/>
      <c r="U15" s="167"/>
      <c r="V15" s="167"/>
      <c r="W15" s="167"/>
      <c r="X15" s="167"/>
      <c r="Y15" s="167"/>
      <c r="Z15" s="167"/>
      <c r="AA15" s="167"/>
      <c r="AB15" s="167"/>
      <c r="AC15" s="167"/>
      <c r="AD15" s="167"/>
      <c r="AE15" s="167"/>
      <c r="AF15" s="167"/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8"/>
      <c r="AT15" s="168"/>
      <c r="AU15" s="168"/>
      <c r="AV15" s="168"/>
      <c r="AW15" s="168"/>
    </row>
    <row r="16" spans="1:49">
      <c r="E16" s="161" t="s">
        <v>230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89"/>
      <c r="Q16" s="89"/>
      <c r="R16" s="64"/>
      <c r="S16" s="64"/>
      <c r="T16" s="161" t="s">
        <v>231</v>
      </c>
      <c r="U16" s="161"/>
      <c r="V16" s="161"/>
      <c r="W16" s="161"/>
      <c r="X16" s="161"/>
      <c r="Y16" s="161"/>
      <c r="Z16" s="161"/>
      <c r="AA16" s="161"/>
      <c r="AB16" s="161"/>
      <c r="AC16" s="161"/>
      <c r="AD16" s="161"/>
      <c r="AE16" s="161"/>
      <c r="AF16" s="161"/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161"/>
      <c r="AV16" s="161"/>
      <c r="AW16" s="161"/>
    </row>
    <row r="17" spans="1:49" ht="26.25" customHeight="1">
      <c r="A17" s="108" t="s">
        <v>28</v>
      </c>
      <c r="B17" s="108" t="s">
        <v>51</v>
      </c>
      <c r="E17" s="162"/>
      <c r="F17" s="162"/>
      <c r="G17" s="162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162"/>
      <c r="Y17" s="162"/>
      <c r="Z17" s="162"/>
      <c r="AA17" s="162"/>
      <c r="AB17" s="162"/>
      <c r="AC17" s="162"/>
      <c r="AD17" s="162"/>
      <c r="AE17" s="162"/>
      <c r="AF17" s="162"/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</row>
    <row r="18" spans="1:49">
      <c r="E18" s="163" t="s">
        <v>29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61"/>
      <c r="Z18" s="161"/>
      <c r="AA18" s="161"/>
      <c r="AB18" s="161"/>
      <c r="AC18" s="161"/>
      <c r="AD18" s="161"/>
      <c r="AE18" s="161"/>
      <c r="AF18" s="161"/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  <c r="AW18" s="161"/>
    </row>
    <row r="20" spans="1:49" s="28" customFormat="1" ht="18.75" customHeight="1">
      <c r="A20" s="129" t="s">
        <v>23</v>
      </c>
      <c r="B20" s="129" t="s">
        <v>22</v>
      </c>
      <c r="C20" s="129" t="s">
        <v>135</v>
      </c>
      <c r="D20" s="129" t="s">
        <v>144</v>
      </c>
      <c r="E20" s="129" t="s">
        <v>16</v>
      </c>
      <c r="F20" s="129" t="s">
        <v>138</v>
      </c>
      <c r="G20" s="129" t="s">
        <v>150</v>
      </c>
      <c r="H20" s="129" t="s">
        <v>149</v>
      </c>
      <c r="I20" s="129" t="s">
        <v>25</v>
      </c>
      <c r="J20" s="129" t="s">
        <v>24</v>
      </c>
      <c r="K20" s="129" t="s">
        <v>291</v>
      </c>
      <c r="L20" s="129" t="s">
        <v>162</v>
      </c>
      <c r="M20" s="129" t="s">
        <v>200</v>
      </c>
      <c r="N20" s="129" t="s">
        <v>148</v>
      </c>
      <c r="O20" s="129" t="s">
        <v>147</v>
      </c>
      <c r="P20" s="129" t="s">
        <v>292</v>
      </c>
      <c r="Q20" s="129" t="s">
        <v>293</v>
      </c>
      <c r="R20" s="129" t="str">
        <f>"Ожидаемое выполнение в "&amp;B6&amp;" г."</f>
        <v>Ожидаемое выполнение в 2018 г.</v>
      </c>
      <c r="S20" s="129" t="str">
        <f>"Остаток сметной стоимости на 01.01."&amp;B6+1&amp;" в ценах 2001 года"</f>
        <v>Остаток сметной стоимости на 01.01.2019 в ценах 2001 года</v>
      </c>
      <c r="T20" s="129" t="str">
        <f>"Остаток сметной стоимости на 01.01."&amp;B6+1&amp;" в текущих ценах"</f>
        <v>Остаток сметной стоимости на 01.01.2019 в текущих ценах</v>
      </c>
      <c r="U20" s="133" t="s">
        <v>312</v>
      </c>
      <c r="V20" s="134"/>
      <c r="W20" s="134"/>
      <c r="X20" s="134"/>
      <c r="Y20" s="134"/>
      <c r="Z20" s="149"/>
      <c r="AA20" s="133" t="s">
        <v>296</v>
      </c>
      <c r="AB20" s="134"/>
      <c r="AC20" s="134"/>
      <c r="AD20" s="134"/>
      <c r="AE20" s="134"/>
      <c r="AF20" s="149"/>
      <c r="AG20" s="133" t="s">
        <v>324</v>
      </c>
      <c r="AH20" s="134"/>
      <c r="AI20" s="134"/>
      <c r="AJ20" s="134"/>
      <c r="AK20" s="134"/>
      <c r="AL20" s="149"/>
      <c r="AM20" s="133" t="s">
        <v>346</v>
      </c>
      <c r="AN20" s="134"/>
      <c r="AO20" s="134"/>
      <c r="AP20" s="134"/>
      <c r="AQ20" s="134"/>
      <c r="AR20" s="149"/>
      <c r="AS20" s="129" t="s">
        <v>297</v>
      </c>
      <c r="AT20" s="142" t="s">
        <v>181</v>
      </c>
      <c r="AU20" s="142"/>
      <c r="AV20" s="142"/>
      <c r="AW20" s="142"/>
    </row>
    <row r="21" spans="1:49" s="28" customFormat="1" ht="76.5" customHeight="1">
      <c r="A21" s="130"/>
      <c r="B21" s="130"/>
      <c r="C21" s="130"/>
      <c r="D21" s="130"/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42" t="s">
        <v>306</v>
      </c>
      <c r="V21" s="133" t="s">
        <v>307</v>
      </c>
      <c r="W21" s="160"/>
      <c r="X21" s="160"/>
      <c r="Y21" s="149"/>
      <c r="Z21" s="114" t="s">
        <v>308</v>
      </c>
      <c r="AA21" s="142" t="s">
        <v>306</v>
      </c>
      <c r="AB21" s="133" t="s">
        <v>307</v>
      </c>
      <c r="AC21" s="160"/>
      <c r="AD21" s="160"/>
      <c r="AE21" s="149"/>
      <c r="AF21" s="114" t="s">
        <v>308</v>
      </c>
      <c r="AG21" s="142" t="s">
        <v>306</v>
      </c>
      <c r="AH21" s="133" t="s">
        <v>307</v>
      </c>
      <c r="AI21" s="160"/>
      <c r="AJ21" s="160"/>
      <c r="AK21" s="149"/>
      <c r="AL21" s="114" t="s">
        <v>308</v>
      </c>
      <c r="AM21" s="142" t="s">
        <v>306</v>
      </c>
      <c r="AN21" s="133" t="s">
        <v>307</v>
      </c>
      <c r="AO21" s="160"/>
      <c r="AP21" s="160"/>
      <c r="AQ21" s="149"/>
      <c r="AR21" s="114" t="s">
        <v>308</v>
      </c>
      <c r="AS21" s="159"/>
      <c r="AT21" s="157" t="s">
        <v>182</v>
      </c>
      <c r="AU21" s="157" t="s">
        <v>183</v>
      </c>
      <c r="AV21" s="157" t="s">
        <v>236</v>
      </c>
      <c r="AW21" s="157" t="s">
        <v>184</v>
      </c>
    </row>
    <row r="22" spans="1:49" s="33" customFormat="1" ht="116.25" customHeight="1">
      <c r="A22" s="110"/>
      <c r="B22" s="110">
        <v>1</v>
      </c>
      <c r="C22" s="110">
        <v>2</v>
      </c>
      <c r="D22" s="110">
        <v>3</v>
      </c>
      <c r="E22" s="130"/>
      <c r="F22" s="130">
        <v>2</v>
      </c>
      <c r="G22" s="130">
        <v>3</v>
      </c>
      <c r="H22" s="130">
        <v>4</v>
      </c>
      <c r="I22" s="130">
        <v>4</v>
      </c>
      <c r="J22" s="130">
        <v>5</v>
      </c>
      <c r="K22" s="130">
        <v>6</v>
      </c>
      <c r="L22" s="130">
        <v>7</v>
      </c>
      <c r="M22" s="130">
        <v>8</v>
      </c>
      <c r="N22" s="130">
        <v>9</v>
      </c>
      <c r="O22" s="130">
        <v>10</v>
      </c>
      <c r="P22" s="130">
        <v>11</v>
      </c>
      <c r="Q22" s="130">
        <v>12</v>
      </c>
      <c r="R22" s="130">
        <v>13</v>
      </c>
      <c r="S22" s="130">
        <v>14</v>
      </c>
      <c r="T22" s="130">
        <v>15</v>
      </c>
      <c r="U22" s="152"/>
      <c r="V22" s="110" t="s">
        <v>309</v>
      </c>
      <c r="W22" s="110" t="s">
        <v>310</v>
      </c>
      <c r="X22" s="110" t="s">
        <v>313</v>
      </c>
      <c r="Y22" s="110" t="s">
        <v>331</v>
      </c>
      <c r="Z22" s="110" t="s">
        <v>311</v>
      </c>
      <c r="AA22" s="152"/>
      <c r="AB22" s="110" t="s">
        <v>309</v>
      </c>
      <c r="AC22" s="110" t="s">
        <v>310</v>
      </c>
      <c r="AD22" s="110" t="s">
        <v>313</v>
      </c>
      <c r="AE22" s="110" t="s">
        <v>331</v>
      </c>
      <c r="AF22" s="110" t="s">
        <v>311</v>
      </c>
      <c r="AG22" s="152"/>
      <c r="AH22" s="110" t="s">
        <v>309</v>
      </c>
      <c r="AI22" s="110" t="s">
        <v>310</v>
      </c>
      <c r="AJ22" s="110" t="s">
        <v>313</v>
      </c>
      <c r="AK22" s="110" t="s">
        <v>331</v>
      </c>
      <c r="AL22" s="110" t="s">
        <v>311</v>
      </c>
      <c r="AM22" s="152"/>
      <c r="AN22" s="110" t="s">
        <v>309</v>
      </c>
      <c r="AO22" s="110" t="s">
        <v>310</v>
      </c>
      <c r="AP22" s="110" t="s">
        <v>313</v>
      </c>
      <c r="AQ22" s="110" t="s">
        <v>331</v>
      </c>
      <c r="AR22" s="110" t="s">
        <v>311</v>
      </c>
      <c r="AS22" s="130">
        <v>24</v>
      </c>
      <c r="AT22" s="158"/>
      <c r="AU22" s="158">
        <v>26</v>
      </c>
      <c r="AV22" s="158">
        <v>27</v>
      </c>
      <c r="AW22" s="158">
        <v>28</v>
      </c>
    </row>
    <row r="23" spans="1:49" s="33" customFormat="1">
      <c r="A23" s="38"/>
      <c r="B23" s="26"/>
      <c r="C23" s="27"/>
      <c r="D23" s="26"/>
      <c r="E23" s="110">
        <v>1</v>
      </c>
      <c r="F23" s="110">
        <v>2</v>
      </c>
      <c r="G23" s="110">
        <v>3</v>
      </c>
      <c r="H23" s="110">
        <v>4</v>
      </c>
      <c r="I23" s="110">
        <v>4</v>
      </c>
      <c r="J23" s="110">
        <v>5</v>
      </c>
      <c r="K23" s="110">
        <v>6</v>
      </c>
      <c r="L23" s="110">
        <v>7</v>
      </c>
      <c r="M23" s="110">
        <v>8</v>
      </c>
      <c r="N23" s="110">
        <v>9</v>
      </c>
      <c r="O23" s="110">
        <v>10</v>
      </c>
      <c r="P23" s="110">
        <v>11</v>
      </c>
      <c r="Q23" s="110">
        <v>12</v>
      </c>
      <c r="R23" s="110">
        <v>13</v>
      </c>
      <c r="S23" s="110">
        <v>14</v>
      </c>
      <c r="T23" s="110">
        <v>15</v>
      </c>
      <c r="U23" s="26">
        <v>19</v>
      </c>
      <c r="V23" s="26">
        <v>20</v>
      </c>
      <c r="W23" s="26">
        <v>21</v>
      </c>
      <c r="X23" s="26">
        <v>22</v>
      </c>
      <c r="Y23" s="26">
        <v>23</v>
      </c>
      <c r="Z23" s="26">
        <v>24</v>
      </c>
      <c r="AA23" s="26">
        <v>25</v>
      </c>
      <c r="AB23" s="26">
        <v>26</v>
      </c>
      <c r="AC23" s="26">
        <v>27</v>
      </c>
      <c r="AD23" s="26">
        <v>28</v>
      </c>
      <c r="AE23" s="26">
        <v>29</v>
      </c>
      <c r="AF23" s="26">
        <v>30</v>
      </c>
      <c r="AG23" s="26">
        <v>31</v>
      </c>
      <c r="AH23" s="26">
        <v>32</v>
      </c>
      <c r="AI23" s="26">
        <v>33</v>
      </c>
      <c r="AJ23" s="26">
        <v>34</v>
      </c>
      <c r="AK23" s="26">
        <v>35</v>
      </c>
      <c r="AL23" s="26">
        <v>36</v>
      </c>
      <c r="AM23" s="26">
        <v>37</v>
      </c>
      <c r="AN23" s="26">
        <v>38</v>
      </c>
      <c r="AO23" s="26">
        <v>39</v>
      </c>
      <c r="AP23" s="26">
        <v>40</v>
      </c>
      <c r="AQ23" s="26">
        <v>41</v>
      </c>
      <c r="AR23" s="26">
        <v>42</v>
      </c>
      <c r="AS23" s="26">
        <v>43</v>
      </c>
      <c r="AT23" s="26">
        <v>44</v>
      </c>
      <c r="AU23" s="26">
        <v>45</v>
      </c>
      <c r="AV23" s="26">
        <v>46</v>
      </c>
      <c r="AW23" s="26">
        <v>47</v>
      </c>
    </row>
    <row r="24" spans="1:49">
      <c r="A24" s="108" t="s">
        <v>26</v>
      </c>
      <c r="B24" s="8" t="s">
        <v>27</v>
      </c>
      <c r="C24" s="11"/>
      <c r="D24" s="8"/>
      <c r="E24" s="8"/>
      <c r="F24" s="30" t="s">
        <v>177</v>
      </c>
      <c r="G24" s="8"/>
      <c r="H24" s="8"/>
      <c r="I24" s="8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11"/>
      <c r="AT24" s="8"/>
      <c r="AU24" s="8"/>
      <c r="AV24" s="8"/>
      <c r="AW24" s="8"/>
    </row>
    <row r="25" spans="1:49">
      <c r="B25" s="8"/>
      <c r="C25" s="11"/>
      <c r="D25" s="8"/>
      <c r="E25" s="8"/>
      <c r="F25" s="30"/>
      <c r="G25" s="8"/>
      <c r="H25" s="8"/>
      <c r="I25" s="8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11"/>
      <c r="AT25" s="8"/>
      <c r="AU25" s="8"/>
      <c r="AV25" s="8"/>
      <c r="AW25" s="8"/>
    </row>
    <row r="26" spans="1:49">
      <c r="A26" s="108" t="s">
        <v>47</v>
      </c>
      <c r="B26" s="8"/>
      <c r="C26" s="11"/>
      <c r="D26" s="8"/>
      <c r="E26" s="8"/>
      <c r="F26" s="117"/>
      <c r="G26" s="8"/>
      <c r="H26" s="8"/>
      <c r="I26" s="8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11"/>
      <c r="AT26" s="8"/>
      <c r="AU26" s="8"/>
      <c r="AV26" s="8"/>
      <c r="AW26" s="8"/>
    </row>
    <row r="27" spans="1:49">
      <c r="A27" s="108" t="s">
        <v>47</v>
      </c>
      <c r="B27" s="8"/>
      <c r="C27" s="11"/>
      <c r="D27" s="8"/>
      <c r="E27" s="8"/>
      <c r="F27" s="117"/>
      <c r="G27" s="8"/>
      <c r="H27" s="8"/>
      <c r="I27" s="8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11"/>
      <c r="AT27" s="8"/>
      <c r="AU27" s="8"/>
      <c r="AV27" s="8"/>
      <c r="AW27" s="8"/>
    </row>
    <row r="28" spans="1:49">
      <c r="B28" s="8"/>
      <c r="C28" s="11"/>
      <c r="D28" s="8"/>
      <c r="E28" s="8"/>
      <c r="F28" s="8"/>
      <c r="G28" s="8"/>
      <c r="H28" s="8"/>
      <c r="I28" s="8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11"/>
      <c r="AT28" s="8"/>
      <c r="AU28" s="8"/>
      <c r="AV28" s="8"/>
      <c r="AW28" s="8"/>
    </row>
    <row r="29" spans="1:49">
      <c r="A29" s="108" t="s">
        <v>50</v>
      </c>
      <c r="B29" s="8"/>
      <c r="C29" s="11"/>
      <c r="D29" s="8"/>
      <c r="E29" s="8"/>
      <c r="F29" s="8" t="s">
        <v>178</v>
      </c>
      <c r="G29" s="8"/>
      <c r="H29" s="8"/>
      <c r="I29" s="8"/>
      <c r="J29" s="40">
        <f>SUMIF(A25:A28,"ОБЪЕКТ",J25:J28)</f>
        <v>0</v>
      </c>
      <c r="K29" s="40"/>
      <c r="L29" s="40">
        <f>SUMIF(A25:A28,"ОБЪЕКТ",L25:L28)</f>
        <v>0</v>
      </c>
      <c r="M29" s="40">
        <f>SUMIF(A25:A28,"ОБЪЕКТ",M25:M28)</f>
        <v>0</v>
      </c>
      <c r="N29" s="40">
        <f>SUMIF(A25:A28,"ОБЪЕКТ",N25:N28)</f>
        <v>0</v>
      </c>
      <c r="O29" s="40">
        <f>SUMIF(A25:A28,"ОБЪЕКТ",O25:O28)</f>
        <v>0</v>
      </c>
      <c r="P29" s="40"/>
      <c r="Q29" s="40"/>
      <c r="R29" s="40">
        <f>SUMIF(A25:A28,"ОБЪЕКТ",R25:R28)</f>
        <v>0</v>
      </c>
      <c r="S29" s="40">
        <f>SUMIF(A25:A28,"ОБЪЕКТ",S25:S28)</f>
        <v>0</v>
      </c>
      <c r="T29" s="40">
        <f>SUMIF(A25:A28,"ОБЪЕКТ",T25:T28)</f>
        <v>0</v>
      </c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11"/>
      <c r="AT29" s="8"/>
      <c r="AU29" s="8"/>
      <c r="AV29" s="8"/>
      <c r="AW29" s="8"/>
    </row>
    <row r="30" spans="1:49">
      <c r="B30" s="8"/>
      <c r="C30" s="11"/>
      <c r="D30" s="8"/>
      <c r="E30" s="8"/>
      <c r="F30" s="8"/>
      <c r="G30" s="8"/>
      <c r="H30" s="8"/>
      <c r="I30" s="8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11"/>
      <c r="AT30" s="8"/>
      <c r="AU30" s="8"/>
      <c r="AV30" s="8"/>
      <c r="AW30" s="8"/>
    </row>
    <row r="31" spans="1:49">
      <c r="A31" s="108" t="s">
        <v>26</v>
      </c>
      <c r="B31" s="8" t="s">
        <v>49</v>
      </c>
      <c r="C31" s="11"/>
      <c r="D31" s="8"/>
      <c r="E31" s="8"/>
      <c r="F31" s="30" t="s">
        <v>179</v>
      </c>
      <c r="G31" s="8"/>
      <c r="H31" s="8"/>
      <c r="I31" s="8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11"/>
      <c r="AT31" s="8"/>
      <c r="AU31" s="8"/>
      <c r="AV31" s="8"/>
      <c r="AW31" s="8"/>
    </row>
    <row r="32" spans="1:49">
      <c r="B32" s="8"/>
      <c r="C32" s="11"/>
      <c r="D32" s="8"/>
      <c r="E32" s="8"/>
      <c r="F32" s="30"/>
      <c r="G32" s="8"/>
      <c r="H32" s="8"/>
      <c r="I32" s="8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11"/>
      <c r="AT32" s="8"/>
      <c r="AU32" s="8"/>
      <c r="AV32" s="8"/>
      <c r="AW32" s="8"/>
    </row>
    <row r="33" spans="1:49">
      <c r="A33" s="108" t="s">
        <v>47</v>
      </c>
      <c r="B33" s="8"/>
      <c r="C33" s="11"/>
      <c r="D33" s="8"/>
      <c r="E33" s="8"/>
      <c r="F33" s="117"/>
      <c r="G33" s="8"/>
      <c r="H33" s="8"/>
      <c r="I33" s="8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11"/>
      <c r="AT33" s="8"/>
      <c r="AU33" s="8"/>
      <c r="AV33" s="8"/>
      <c r="AW33" s="8"/>
    </row>
    <row r="34" spans="1:49">
      <c r="A34" s="108" t="s">
        <v>47</v>
      </c>
      <c r="B34" s="8"/>
      <c r="C34" s="11"/>
      <c r="D34" s="8"/>
      <c r="E34" s="8"/>
      <c r="F34" s="117"/>
      <c r="G34" s="8"/>
      <c r="H34" s="8"/>
      <c r="I34" s="8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11"/>
      <c r="AT34" s="8"/>
      <c r="AU34" s="8"/>
      <c r="AV34" s="8"/>
      <c r="AW34" s="8"/>
    </row>
    <row r="35" spans="1:49">
      <c r="A35" s="108" t="s">
        <v>47</v>
      </c>
      <c r="B35" s="8"/>
      <c r="C35" s="11"/>
      <c r="D35" s="8"/>
      <c r="E35" s="8"/>
      <c r="F35" s="117"/>
      <c r="G35" s="8"/>
      <c r="H35" s="8"/>
      <c r="I35" s="8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11"/>
      <c r="AT35" s="8"/>
      <c r="AU35" s="8"/>
      <c r="AV35" s="8"/>
      <c r="AW35" s="8"/>
    </row>
    <row r="36" spans="1:49">
      <c r="A36" s="108" t="s">
        <v>47</v>
      </c>
      <c r="B36" s="8"/>
      <c r="C36" s="11"/>
      <c r="D36" s="8"/>
      <c r="E36" s="8"/>
      <c r="F36" s="117"/>
      <c r="G36" s="8"/>
      <c r="H36" s="8"/>
      <c r="I36" s="8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11"/>
      <c r="AT36" s="8"/>
      <c r="AU36" s="8"/>
      <c r="AV36" s="8"/>
      <c r="AW36" s="8"/>
    </row>
    <row r="37" spans="1:49">
      <c r="B37" s="8"/>
      <c r="C37" s="11"/>
      <c r="D37" s="8"/>
      <c r="E37" s="8"/>
      <c r="F37" s="8"/>
      <c r="G37" s="8"/>
      <c r="H37" s="8"/>
      <c r="I37" s="8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11"/>
      <c r="AT37" s="8"/>
      <c r="AU37" s="8"/>
      <c r="AV37" s="8"/>
      <c r="AW37" s="8"/>
    </row>
    <row r="38" spans="1:49">
      <c r="A38" s="108" t="s">
        <v>50</v>
      </c>
      <c r="B38" s="8"/>
      <c r="C38" s="11"/>
      <c r="D38" s="8"/>
      <c r="E38" s="8"/>
      <c r="F38" s="8" t="s">
        <v>178</v>
      </c>
      <c r="G38" s="8"/>
      <c r="H38" s="8"/>
      <c r="I38" s="8"/>
      <c r="J38" s="40">
        <f>SUMIF(A32:A37,"ОБЪЕКТ",J32:J37)</f>
        <v>0</v>
      </c>
      <c r="K38" s="40"/>
      <c r="L38" s="40">
        <f>SUMIF(A32:A37,"ОБЪЕКТ",L32:L37)</f>
        <v>0</v>
      </c>
      <c r="M38" s="40">
        <f>SUMIF(A32:A37,"ОБЪЕКТ",M32:M37)</f>
        <v>0</v>
      </c>
      <c r="N38" s="40">
        <f>SUMIF(A32:A37,"ОБЪЕКТ",N32:N37)</f>
        <v>0</v>
      </c>
      <c r="O38" s="40">
        <f>SUMIF(A32:A37,"ОБЪЕКТ",O32:O37)</f>
        <v>0</v>
      </c>
      <c r="P38" s="40"/>
      <c r="Q38" s="40"/>
      <c r="R38" s="40">
        <f>SUMIF(A32:A37,"ОБЪЕКТ",R32:R37)</f>
        <v>0</v>
      </c>
      <c r="S38" s="40">
        <f>SUMIF(A32:A37,"ОБЪЕКТ",S32:S37)</f>
        <v>0</v>
      </c>
      <c r="T38" s="40">
        <f>SUMIF(A32:A37,"ОБЪЕКТ",T32:T37)</f>
        <v>0</v>
      </c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11"/>
      <c r="AT38" s="8"/>
      <c r="AU38" s="8"/>
      <c r="AV38" s="8"/>
      <c r="AW38" s="8"/>
    </row>
    <row r="39" spans="1:49">
      <c r="B39" s="8"/>
      <c r="C39" s="11"/>
      <c r="D39" s="8"/>
      <c r="E39" s="8"/>
      <c r="F39" s="30"/>
      <c r="G39" s="8"/>
      <c r="H39" s="8"/>
      <c r="I39" s="8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11"/>
      <c r="AT39" s="8"/>
      <c r="AU39" s="8"/>
      <c r="AV39" s="8"/>
      <c r="AW39" s="8"/>
    </row>
    <row r="40" spans="1:49">
      <c r="A40" s="108" t="s">
        <v>50</v>
      </c>
      <c r="B40" s="8"/>
      <c r="C40" s="11"/>
      <c r="D40" s="8"/>
      <c r="E40" s="8"/>
      <c r="F40" s="8" t="s">
        <v>136</v>
      </c>
      <c r="G40" s="8"/>
      <c r="H40" s="8"/>
      <c r="I40" s="8"/>
      <c r="J40" s="40">
        <f>SUMIF(A24:A39,"ОБЪЕКТ",J24:J39)</f>
        <v>0</v>
      </c>
      <c r="K40" s="40"/>
      <c r="L40" s="40">
        <f>SUMIF(A24:A39,"ОБЪЕКТ",L24:L39)</f>
        <v>0</v>
      </c>
      <c r="M40" s="40">
        <f>SUMIF(A24:A39,"ОБЪЕКТ",M24:M39)</f>
        <v>0</v>
      </c>
      <c r="N40" s="40">
        <f>SUMIF(A24:A39,"ОБЪЕКТ",N24:N39)</f>
        <v>0</v>
      </c>
      <c r="O40" s="40">
        <f>SUMIF(A24:A39,"ОБЪЕКТ",O24:O39)</f>
        <v>0</v>
      </c>
      <c r="P40" s="40"/>
      <c r="Q40" s="40"/>
      <c r="R40" s="40">
        <f>SUMIF(A24:A39,"ОБЪЕКТ",R24:R39)</f>
        <v>0</v>
      </c>
      <c r="S40" s="40">
        <f>SUMIF(A24:A39,"ОБЪЕКТ",S24:S39)</f>
        <v>0</v>
      </c>
      <c r="T40" s="40">
        <f>SUMIF(A24:A39,"ОБЪЕКТ",T24:T39)</f>
        <v>0</v>
      </c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11"/>
      <c r="AT40" s="8"/>
      <c r="AU40" s="8"/>
      <c r="AV40" s="8"/>
      <c r="AW40" s="8"/>
    </row>
    <row r="41" spans="1:49">
      <c r="E41" s="104" t="s">
        <v>186</v>
      </c>
    </row>
    <row r="42" spans="1:49">
      <c r="E42" s="104" t="s">
        <v>185</v>
      </c>
    </row>
    <row r="45" spans="1:49">
      <c r="E45" s="108" t="s">
        <v>64</v>
      </c>
    </row>
    <row r="47" spans="1:49">
      <c r="E47" s="108" t="s">
        <v>65</v>
      </c>
    </row>
  </sheetData>
  <autoFilter ref="A22:AW40"/>
  <mergeCells count="48">
    <mergeCell ref="AT20:AW20"/>
    <mergeCell ref="F12:AV12"/>
    <mergeCell ref="F13:AV13"/>
    <mergeCell ref="F14:AV14"/>
    <mergeCell ref="R15:S15"/>
    <mergeCell ref="T16:AW16"/>
    <mergeCell ref="E18:AW18"/>
    <mergeCell ref="T15:AW15"/>
    <mergeCell ref="E15:O15"/>
    <mergeCell ref="E16:O16"/>
    <mergeCell ref="E17:AW17"/>
    <mergeCell ref="R20:R22"/>
    <mergeCell ref="F20:F22"/>
    <mergeCell ref="G20:G22"/>
    <mergeCell ref="M20:M22"/>
    <mergeCell ref="N20:N22"/>
    <mergeCell ref="A20:A21"/>
    <mergeCell ref="B20:B21"/>
    <mergeCell ref="C20:C21"/>
    <mergeCell ref="D20:D21"/>
    <mergeCell ref="E20:E22"/>
    <mergeCell ref="O20:O22"/>
    <mergeCell ref="P20:P22"/>
    <mergeCell ref="Q20:Q22"/>
    <mergeCell ref="AN21:AQ21"/>
    <mergeCell ref="AS20:AS22"/>
    <mergeCell ref="U20:Z20"/>
    <mergeCell ref="AA20:AF20"/>
    <mergeCell ref="U21:U22"/>
    <mergeCell ref="V21:Y21"/>
    <mergeCell ref="AA21:AA22"/>
    <mergeCell ref="AB21:AE21"/>
    <mergeCell ref="AT21:AT22"/>
    <mergeCell ref="AU21:AU22"/>
    <mergeCell ref="AV21:AV22"/>
    <mergeCell ref="AW21:AW22"/>
    <mergeCell ref="H20:H22"/>
    <mergeCell ref="I20:I22"/>
    <mergeCell ref="J20:J22"/>
    <mergeCell ref="K20:K22"/>
    <mergeCell ref="L20:L22"/>
    <mergeCell ref="AG21:AG22"/>
    <mergeCell ref="AH21:AK21"/>
    <mergeCell ref="AG20:AL20"/>
    <mergeCell ref="S20:S22"/>
    <mergeCell ref="T20:T22"/>
    <mergeCell ref="AM20:AR20"/>
    <mergeCell ref="AM21:AM22"/>
  </mergeCells>
  <phoneticPr fontId="2" type="noConversion"/>
  <printOptions horizontalCentered="1"/>
  <pageMargins left="0.47244094488188981" right="0.19685039370078741" top="0.39370078740157483" bottom="0.39370078740157483" header="0" footer="0.19685039370078741"/>
  <pageSetup paperSize="9" scale="33" firstPageNumber="128" fitToHeight="9" orientation="landscape" useFirstPageNumber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Лист13" enableFormatConditionsCalculation="0">
    <pageSetUpPr fitToPage="1"/>
  </sheetPr>
  <dimension ref="A1:BA129"/>
  <sheetViews>
    <sheetView view="pageBreakPreview" topLeftCell="O7" zoomScale="70" zoomScaleNormal="100" zoomScaleSheetLayoutView="70" workbookViewId="0">
      <selection activeCell="BA7" sqref="BA7"/>
    </sheetView>
  </sheetViews>
  <sheetFormatPr defaultColWidth="9.140625" defaultRowHeight="12.75"/>
  <cols>
    <col min="1" max="1" width="11.7109375" style="108" hidden="1" customWidth="1"/>
    <col min="2" max="2" width="9.140625" style="108" hidden="1" customWidth="1"/>
    <col min="3" max="3" width="9.140625" style="12" hidden="1" customWidth="1"/>
    <col min="4" max="4" width="10.5703125" style="108" hidden="1" customWidth="1"/>
    <col min="5" max="6" width="19.140625" style="108" customWidth="1"/>
    <col min="7" max="7" width="9.140625" style="108"/>
    <col min="8" max="8" width="0" style="108" hidden="1" customWidth="1"/>
    <col min="9" max="9" width="9.85546875" style="108" customWidth="1"/>
    <col min="10" max="10" width="9.140625" style="108"/>
    <col min="11" max="12" width="9.85546875" style="108" customWidth="1"/>
    <col min="13" max="14" width="9.140625" style="108"/>
    <col min="15" max="15" width="11.7109375" style="108" customWidth="1"/>
    <col min="16" max="16" width="13.140625" style="108" customWidth="1"/>
    <col min="17" max="17" width="10.5703125" style="108" customWidth="1"/>
    <col min="18" max="18" width="9.85546875" style="108" customWidth="1"/>
    <col min="19" max="20" width="9.140625" style="108"/>
    <col min="21" max="21" width="10.140625" style="12" customWidth="1"/>
    <col min="22" max="22" width="13.85546875" style="12" customWidth="1"/>
    <col min="23" max="23" width="8.28515625" style="108" customWidth="1"/>
    <col min="24" max="27" width="8.28515625" style="7" customWidth="1"/>
    <col min="28" max="28" width="15.140625" style="7" customWidth="1"/>
    <col min="29" max="34" width="9.140625" style="7" customWidth="1"/>
    <col min="35" max="47" width="9.42578125" style="7" customWidth="1"/>
    <col min="48" max="48" width="9.5703125" style="108" customWidth="1"/>
    <col min="49" max="16384" width="9.140625" style="108"/>
  </cols>
  <sheetData>
    <row r="1" spans="1:53" s="7" customFormat="1" hidden="1">
      <c r="A1" s="7" t="s">
        <v>8</v>
      </c>
      <c r="B1" s="6" t="s">
        <v>19</v>
      </c>
      <c r="C1" s="6"/>
      <c r="D1" s="6"/>
      <c r="L1" s="34"/>
      <c r="M1" s="34"/>
      <c r="N1" s="34"/>
      <c r="U1" s="6"/>
      <c r="V1" s="6"/>
    </row>
    <row r="2" spans="1:53" s="7" customFormat="1" hidden="1">
      <c r="A2" s="7" t="s">
        <v>9</v>
      </c>
      <c r="B2" s="6" t="s">
        <v>20</v>
      </c>
      <c r="C2" s="6"/>
      <c r="D2" s="6"/>
      <c r="U2" s="6"/>
      <c r="V2" s="6"/>
    </row>
    <row r="3" spans="1:53" s="7" customFormat="1" hidden="1">
      <c r="A3" s="7" t="s">
        <v>17</v>
      </c>
      <c r="B3" s="3" t="s">
        <v>342</v>
      </c>
      <c r="C3" s="6"/>
      <c r="D3" s="6"/>
      <c r="E3" s="121" t="s">
        <v>325</v>
      </c>
      <c r="U3" s="6"/>
      <c r="V3" s="6"/>
    </row>
    <row r="4" spans="1:53" s="7" customFormat="1" hidden="1">
      <c r="A4" s="7" t="s">
        <v>18</v>
      </c>
      <c r="B4" s="72" t="s">
        <v>302</v>
      </c>
      <c r="C4" s="6"/>
      <c r="D4" s="6"/>
      <c r="E4" s="121" t="s">
        <v>322</v>
      </c>
      <c r="U4" s="6"/>
      <c r="V4" s="6"/>
    </row>
    <row r="5" spans="1:53" s="7" customFormat="1" hidden="1">
      <c r="A5" s="7" t="s">
        <v>93</v>
      </c>
      <c r="B5" s="6" t="s">
        <v>62</v>
      </c>
      <c r="C5" s="6"/>
      <c r="D5" s="6"/>
      <c r="E5" s="121" t="s">
        <v>333</v>
      </c>
      <c r="U5" s="6"/>
      <c r="V5" s="6"/>
    </row>
    <row r="6" spans="1:53" s="7" customFormat="1" hidden="1">
      <c r="A6" s="7" t="s">
        <v>21</v>
      </c>
      <c r="B6" s="3" t="s">
        <v>337</v>
      </c>
      <c r="C6" s="6"/>
      <c r="D6" s="6"/>
      <c r="U6" s="6"/>
      <c r="V6" s="6"/>
    </row>
    <row r="7" spans="1:53" s="7" customFormat="1">
      <c r="B7" s="6"/>
      <c r="C7" s="6"/>
      <c r="D7" s="6"/>
      <c r="U7" s="6"/>
      <c r="AV7" s="6"/>
      <c r="BA7" s="34" t="s">
        <v>139</v>
      </c>
    </row>
    <row r="8" spans="1:53" s="7" customFormat="1">
      <c r="B8" s="6"/>
      <c r="C8" s="36"/>
      <c r="D8" s="6"/>
      <c r="U8" s="6"/>
      <c r="AV8" s="34"/>
      <c r="BA8" s="34" t="s">
        <v>46</v>
      </c>
    </row>
    <row r="9" spans="1:53" s="7" customFormat="1">
      <c r="B9" s="6"/>
      <c r="C9" s="36"/>
      <c r="D9" s="6"/>
      <c r="U9" s="6"/>
      <c r="AV9" s="34"/>
      <c r="BA9" s="34" t="s">
        <v>52</v>
      </c>
    </row>
    <row r="10" spans="1:53" s="7" customFormat="1">
      <c r="B10" s="6"/>
      <c r="C10" s="36"/>
      <c r="D10" s="6"/>
      <c r="U10" s="6"/>
      <c r="AV10" s="34"/>
      <c r="BA10" s="34" t="str">
        <f>" на "&amp;B6+1&amp;" год и на плановый период "&amp;B6+2&amp;" и "&amp;B6+3&amp;" годов"</f>
        <v xml:space="preserve"> на 2019 год и на плановый период 2020 и 2021 годов</v>
      </c>
    </row>
    <row r="11" spans="1:53" s="7" customFormat="1">
      <c r="B11" s="6"/>
      <c r="C11" s="36"/>
      <c r="D11" s="6"/>
      <c r="U11" s="6"/>
      <c r="V11" s="34"/>
      <c r="AV11" s="34"/>
    </row>
    <row r="12" spans="1:53" ht="27.75" customHeight="1">
      <c r="A12" s="7"/>
      <c r="B12" s="6"/>
      <c r="C12" s="36"/>
      <c r="D12" s="6"/>
      <c r="E12" s="7"/>
      <c r="F12" s="131" t="str">
        <f>"Перечень объектов капитального ремонта ГТС по ГП 028, Рз "&amp;B1&amp;", ПР "&amp;B2&amp; ", ЦС "&amp;B3&amp;" "&amp;E3&amp;", "</f>
        <v xml:space="preserve">Перечень объектов капитального ремонта ГТС по ГП 028, Рз 04, ПР 06, ЦС 28 6 99 50160 "Субсидии на мероприятия федеральной целевой программы "Развитие водохозяйственного комплекса Российской Федерации в 2012 - 2020 годах", </v>
      </c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  <c r="AA12" s="137"/>
      <c r="AB12" s="137"/>
      <c r="AC12" s="137"/>
      <c r="AD12" s="137"/>
      <c r="AE12" s="137"/>
      <c r="AF12" s="137"/>
      <c r="AG12" s="137"/>
      <c r="AH12" s="137"/>
      <c r="AI12" s="137"/>
      <c r="AJ12" s="137"/>
      <c r="AK12" s="137"/>
      <c r="AL12" s="137"/>
      <c r="AM12" s="137"/>
      <c r="AN12" s="137"/>
      <c r="AO12" s="137"/>
      <c r="AP12" s="108"/>
      <c r="AQ12" s="108"/>
      <c r="AR12" s="108"/>
      <c r="AS12" s="108"/>
      <c r="AT12" s="108"/>
      <c r="AU12" s="108"/>
    </row>
    <row r="13" spans="1:53" ht="39.75" customHeight="1">
      <c r="B13" s="12"/>
      <c r="C13" s="63"/>
      <c r="D13" s="12"/>
      <c r="F13" s="131" t="str">
        <f>"ВР "&amp;B4&amp;" "&amp;E4&amp;", по направлению "&amp;E5</f>
        <v>ВР 523 "Консолидированные субсидии", по направлению "Обеспечение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бесхозяйных гидротехнических сооружений)"</v>
      </c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  <c r="AL13" s="137"/>
      <c r="AM13" s="137"/>
      <c r="AN13" s="137"/>
      <c r="AO13" s="137"/>
      <c r="AP13" s="108"/>
      <c r="AQ13" s="108"/>
      <c r="AR13" s="108"/>
      <c r="AS13" s="108"/>
      <c r="AT13" s="108"/>
      <c r="AU13" s="108"/>
    </row>
    <row r="14" spans="1:53" ht="21.75" customHeight="1">
      <c r="B14" s="12"/>
      <c r="C14" s="63"/>
      <c r="D14" s="12"/>
      <c r="F14" s="131" t="str">
        <f>" на "&amp;B6+1&amp;" год и на плановый период "&amp;B6+2&amp;" и "&amp;B6+3&amp;" годов, включенных в Государственную программу субъекта Российской Федерации"</f>
        <v xml:space="preserve"> на 2019 год и на плановый период 2020 и 2021 годов, включенных в Государственную программу субъекта Российской Федерации</v>
      </c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137"/>
      <c r="AC14" s="137"/>
      <c r="AD14" s="137"/>
      <c r="AE14" s="137"/>
      <c r="AF14" s="137"/>
      <c r="AG14" s="137"/>
      <c r="AH14" s="137"/>
      <c r="AI14" s="137"/>
      <c r="AJ14" s="137"/>
      <c r="AK14" s="137"/>
      <c r="AL14" s="137"/>
      <c r="AM14" s="137"/>
      <c r="AN14" s="137"/>
      <c r="AO14" s="137"/>
      <c r="AP14" s="108"/>
      <c r="AQ14" s="108"/>
      <c r="AR14" s="108"/>
      <c r="AS14" s="108"/>
      <c r="AT14" s="108"/>
      <c r="AU14" s="108"/>
    </row>
    <row r="15" spans="1:53" s="59" customFormat="1" ht="15">
      <c r="C15" s="60"/>
      <c r="I15" s="174"/>
      <c r="J15" s="174"/>
      <c r="K15" s="174"/>
      <c r="L15" s="174"/>
      <c r="M15" s="174"/>
      <c r="N15" s="174"/>
      <c r="O15" s="172" t="s">
        <v>222</v>
      </c>
      <c r="P15" s="173"/>
      <c r="Q15" s="170"/>
      <c r="R15" s="170"/>
      <c r="S15" s="170"/>
      <c r="T15" s="170"/>
      <c r="U15" s="170"/>
      <c r="V15" s="170"/>
      <c r="W15" s="171"/>
      <c r="X15" s="171"/>
      <c r="Y15" s="171"/>
      <c r="Z15" s="171"/>
      <c r="AA15" s="171"/>
      <c r="AB15" s="171"/>
      <c r="AC15" s="171"/>
      <c r="AD15" s="171"/>
      <c r="AE15" s="171"/>
      <c r="AF15" s="171"/>
      <c r="AG15" s="171"/>
      <c r="AH15" s="171"/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</row>
    <row r="16" spans="1:53" ht="15" customHeight="1">
      <c r="E16" s="169" t="s">
        <v>230</v>
      </c>
      <c r="F16" s="169"/>
      <c r="G16" s="169"/>
      <c r="H16" s="169"/>
      <c r="I16" s="169"/>
      <c r="J16" s="169"/>
      <c r="K16" s="169"/>
      <c r="L16" s="169"/>
      <c r="M16" s="169"/>
      <c r="N16" s="169"/>
      <c r="O16" s="61"/>
      <c r="Q16" s="169" t="s">
        <v>231</v>
      </c>
      <c r="R16" s="169"/>
      <c r="S16" s="169"/>
      <c r="T16" s="169"/>
      <c r="U16" s="169"/>
      <c r="V16" s="169"/>
      <c r="W16" s="169"/>
      <c r="X16" s="169"/>
      <c r="Y16" s="169"/>
      <c r="Z16" s="169"/>
      <c r="AA16" s="169"/>
      <c r="AB16" s="169"/>
      <c r="AC16" s="169"/>
      <c r="AD16" s="169"/>
      <c r="AE16" s="169"/>
      <c r="AF16" s="169"/>
      <c r="AG16" s="169"/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</row>
    <row r="17" spans="1:53" ht="29.25" customHeight="1">
      <c r="A17" s="108" t="s">
        <v>28</v>
      </c>
      <c r="B17" s="108" t="s">
        <v>51</v>
      </c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175"/>
      <c r="V17" s="175"/>
      <c r="W17" s="175"/>
      <c r="X17" s="175"/>
      <c r="Y17" s="175"/>
      <c r="Z17" s="175"/>
      <c r="AA17" s="175"/>
      <c r="AB17" s="175"/>
      <c r="AC17" s="175"/>
      <c r="AD17" s="175"/>
      <c r="AE17" s="175"/>
      <c r="AF17" s="175"/>
      <c r="AG17" s="175"/>
      <c r="AH17" s="175"/>
      <c r="AI17" s="175"/>
      <c r="AJ17" s="175"/>
      <c r="AK17" s="175"/>
      <c r="AL17" s="17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5"/>
    </row>
    <row r="18" spans="1:53">
      <c r="E18" s="169" t="s">
        <v>29</v>
      </c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  <c r="V18" s="169"/>
      <c r="W18" s="169"/>
      <c r="X18" s="169"/>
      <c r="Y18" s="169"/>
      <c r="Z18" s="169"/>
      <c r="AA18" s="169"/>
      <c r="AB18" s="169"/>
      <c r="AC18" s="169"/>
      <c r="AD18" s="169"/>
      <c r="AE18" s="169"/>
      <c r="AF18" s="169"/>
      <c r="AG18" s="169"/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</row>
    <row r="20" spans="1:53" s="28" customFormat="1" ht="18" customHeight="1">
      <c r="A20" s="129" t="s">
        <v>23</v>
      </c>
      <c r="B20" s="129" t="s">
        <v>22</v>
      </c>
      <c r="C20" s="129" t="s">
        <v>135</v>
      </c>
      <c r="D20" s="129" t="s">
        <v>144</v>
      </c>
      <c r="E20" s="129" t="s">
        <v>138</v>
      </c>
      <c r="F20" s="129" t="s">
        <v>14</v>
      </c>
      <c r="G20" s="129" t="s">
        <v>150</v>
      </c>
      <c r="H20" s="129" t="s">
        <v>149</v>
      </c>
      <c r="I20" s="129" t="s">
        <v>145</v>
      </c>
      <c r="J20" s="129" t="s">
        <v>25</v>
      </c>
      <c r="K20" s="129" t="s">
        <v>24</v>
      </c>
      <c r="L20" s="129" t="s">
        <v>162</v>
      </c>
      <c r="M20" s="129" t="s">
        <v>0</v>
      </c>
      <c r="N20" s="129" t="s">
        <v>246</v>
      </c>
      <c r="O20" s="129" t="s">
        <v>247</v>
      </c>
      <c r="P20" s="129" t="s">
        <v>248</v>
      </c>
      <c r="Q20" s="129" t="s">
        <v>249</v>
      </c>
      <c r="R20" s="129" t="s">
        <v>244</v>
      </c>
      <c r="S20" s="129" t="s">
        <v>245</v>
      </c>
      <c r="T20" s="129" t="str">
        <f>"Выполнено по состоянию на 01.01."&amp;B6</f>
        <v>Выполнено по состоянию на 01.01.2018</v>
      </c>
      <c r="U20" s="129" t="str">
        <f>"Ожидаемое выполнение в "&amp;B6&amp;" г."</f>
        <v>Ожидаемое выполнение в 2018 г.</v>
      </c>
      <c r="V20" s="129" t="str">
        <f>"Остаток сметной стоимости на 01.01."&amp;B6+1&amp;" в ценах 2001 года"</f>
        <v>Остаток сметной стоимости на 01.01.2019 в ценах 2001 года</v>
      </c>
      <c r="W20" s="129" t="str">
        <f>"Остаток сметной стоимости на 01.01."&amp;B6+1&amp;" в текущих ценах"</f>
        <v>Остаток сметной стоимости на 01.01.2019 в текущих ценах</v>
      </c>
      <c r="X20" s="133" t="s">
        <v>312</v>
      </c>
      <c r="Y20" s="134"/>
      <c r="Z20" s="134"/>
      <c r="AA20" s="134"/>
      <c r="AB20" s="134"/>
      <c r="AC20" s="149"/>
      <c r="AD20" s="133" t="s">
        <v>296</v>
      </c>
      <c r="AE20" s="134"/>
      <c r="AF20" s="134"/>
      <c r="AG20" s="134"/>
      <c r="AH20" s="134"/>
      <c r="AI20" s="149"/>
      <c r="AJ20" s="133" t="s">
        <v>324</v>
      </c>
      <c r="AK20" s="134"/>
      <c r="AL20" s="134"/>
      <c r="AM20" s="134"/>
      <c r="AN20" s="134"/>
      <c r="AO20" s="149"/>
      <c r="AP20" s="133" t="s">
        <v>346</v>
      </c>
      <c r="AQ20" s="134"/>
      <c r="AR20" s="134"/>
      <c r="AS20" s="134"/>
      <c r="AT20" s="134"/>
      <c r="AU20" s="149"/>
      <c r="AV20" s="129" t="s">
        <v>297</v>
      </c>
      <c r="AW20" s="133" t="s">
        <v>181</v>
      </c>
      <c r="AX20" s="134"/>
      <c r="AY20" s="134"/>
      <c r="AZ20" s="134"/>
      <c r="BA20" s="138"/>
    </row>
    <row r="21" spans="1:53" s="28" customFormat="1" ht="75" customHeight="1">
      <c r="A21" s="130"/>
      <c r="B21" s="130"/>
      <c r="C21" s="130"/>
      <c r="D21" s="130"/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42" t="s">
        <v>306</v>
      </c>
      <c r="Y21" s="133" t="s">
        <v>307</v>
      </c>
      <c r="Z21" s="160"/>
      <c r="AA21" s="160"/>
      <c r="AB21" s="149"/>
      <c r="AC21" s="114" t="s">
        <v>308</v>
      </c>
      <c r="AD21" s="142" t="s">
        <v>306</v>
      </c>
      <c r="AE21" s="133" t="s">
        <v>307</v>
      </c>
      <c r="AF21" s="160"/>
      <c r="AG21" s="160"/>
      <c r="AH21" s="149"/>
      <c r="AI21" s="114" t="s">
        <v>308</v>
      </c>
      <c r="AJ21" s="142" t="s">
        <v>306</v>
      </c>
      <c r="AK21" s="133" t="s">
        <v>307</v>
      </c>
      <c r="AL21" s="160"/>
      <c r="AM21" s="160"/>
      <c r="AN21" s="149"/>
      <c r="AO21" s="114" t="s">
        <v>308</v>
      </c>
      <c r="AP21" s="142" t="s">
        <v>306</v>
      </c>
      <c r="AQ21" s="133" t="s">
        <v>307</v>
      </c>
      <c r="AR21" s="160"/>
      <c r="AS21" s="160"/>
      <c r="AT21" s="149"/>
      <c r="AU21" s="114" t="s">
        <v>308</v>
      </c>
      <c r="AV21" s="159"/>
      <c r="AW21" s="157" t="s">
        <v>182</v>
      </c>
      <c r="AX21" s="157" t="s">
        <v>183</v>
      </c>
      <c r="AY21" s="157" t="s">
        <v>236</v>
      </c>
      <c r="AZ21" s="157" t="s">
        <v>184</v>
      </c>
      <c r="BA21" s="157" t="s">
        <v>221</v>
      </c>
    </row>
    <row r="22" spans="1:53" s="33" customFormat="1" ht="144">
      <c r="A22" s="110"/>
      <c r="B22" s="110">
        <v>1</v>
      </c>
      <c r="C22" s="110">
        <v>2</v>
      </c>
      <c r="D22" s="110">
        <v>3</v>
      </c>
      <c r="E22" s="130"/>
      <c r="F22" s="130">
        <v>2</v>
      </c>
      <c r="G22" s="130">
        <v>3</v>
      </c>
      <c r="H22" s="130">
        <v>4</v>
      </c>
      <c r="I22" s="130">
        <v>4</v>
      </c>
      <c r="J22" s="130">
        <v>5</v>
      </c>
      <c r="K22" s="130">
        <v>6</v>
      </c>
      <c r="L22" s="130">
        <v>7</v>
      </c>
      <c r="M22" s="130">
        <v>8</v>
      </c>
      <c r="N22" s="130">
        <v>9</v>
      </c>
      <c r="O22" s="130">
        <v>10</v>
      </c>
      <c r="P22" s="130">
        <v>11</v>
      </c>
      <c r="Q22" s="130">
        <v>12</v>
      </c>
      <c r="R22" s="130">
        <v>13</v>
      </c>
      <c r="S22" s="130">
        <v>14</v>
      </c>
      <c r="T22" s="130">
        <v>15</v>
      </c>
      <c r="U22" s="130">
        <v>16</v>
      </c>
      <c r="V22" s="130">
        <v>17</v>
      </c>
      <c r="W22" s="130">
        <v>18</v>
      </c>
      <c r="X22" s="152"/>
      <c r="Y22" s="110" t="s">
        <v>309</v>
      </c>
      <c r="Z22" s="110" t="s">
        <v>310</v>
      </c>
      <c r="AA22" s="110" t="s">
        <v>313</v>
      </c>
      <c r="AB22" s="110" t="s">
        <v>331</v>
      </c>
      <c r="AC22" s="110" t="s">
        <v>311</v>
      </c>
      <c r="AD22" s="152"/>
      <c r="AE22" s="110" t="s">
        <v>309</v>
      </c>
      <c r="AF22" s="110" t="s">
        <v>310</v>
      </c>
      <c r="AG22" s="110" t="s">
        <v>313</v>
      </c>
      <c r="AH22" s="110" t="s">
        <v>331</v>
      </c>
      <c r="AI22" s="110" t="s">
        <v>311</v>
      </c>
      <c r="AJ22" s="152"/>
      <c r="AK22" s="110" t="s">
        <v>309</v>
      </c>
      <c r="AL22" s="110" t="s">
        <v>310</v>
      </c>
      <c r="AM22" s="110" t="s">
        <v>313</v>
      </c>
      <c r="AN22" s="110" t="s">
        <v>331</v>
      </c>
      <c r="AO22" s="110" t="s">
        <v>311</v>
      </c>
      <c r="AP22" s="152"/>
      <c r="AQ22" s="110" t="s">
        <v>309</v>
      </c>
      <c r="AR22" s="110" t="s">
        <v>310</v>
      </c>
      <c r="AS22" s="110" t="s">
        <v>313</v>
      </c>
      <c r="AT22" s="110" t="s">
        <v>331</v>
      </c>
      <c r="AU22" s="110" t="s">
        <v>311</v>
      </c>
      <c r="AV22" s="130">
        <v>27</v>
      </c>
      <c r="AW22" s="158"/>
      <c r="AX22" s="158">
        <v>29</v>
      </c>
      <c r="AY22" s="158">
        <v>30</v>
      </c>
      <c r="AZ22" s="158">
        <v>31</v>
      </c>
      <c r="BA22" s="158">
        <v>32</v>
      </c>
    </row>
    <row r="23" spans="1:53" s="33" customFormat="1">
      <c r="A23" s="38"/>
      <c r="B23" s="26"/>
      <c r="C23" s="27"/>
      <c r="D23" s="26"/>
      <c r="E23" s="26">
        <v>1</v>
      </c>
      <c r="F23" s="26">
        <v>2</v>
      </c>
      <c r="G23" s="26">
        <v>3</v>
      </c>
      <c r="H23" s="117"/>
      <c r="I23" s="26">
        <v>4</v>
      </c>
      <c r="J23" s="26">
        <v>5</v>
      </c>
      <c r="K23" s="26">
        <v>6</v>
      </c>
      <c r="L23" s="26">
        <v>7</v>
      </c>
      <c r="M23" s="26">
        <v>8</v>
      </c>
      <c r="N23" s="26">
        <v>9</v>
      </c>
      <c r="O23" s="26">
        <v>10</v>
      </c>
      <c r="P23" s="26">
        <v>11</v>
      </c>
      <c r="Q23" s="26">
        <v>12</v>
      </c>
      <c r="R23" s="26">
        <v>13</v>
      </c>
      <c r="S23" s="26">
        <v>14</v>
      </c>
      <c r="T23" s="26">
        <v>15</v>
      </c>
      <c r="U23" s="26">
        <v>16</v>
      </c>
      <c r="V23" s="26">
        <v>17</v>
      </c>
      <c r="W23" s="26">
        <v>18</v>
      </c>
      <c r="X23" s="26">
        <v>19</v>
      </c>
      <c r="Y23" s="26">
        <v>20</v>
      </c>
      <c r="Z23" s="26">
        <v>21</v>
      </c>
      <c r="AA23" s="26">
        <v>22</v>
      </c>
      <c r="AB23" s="26">
        <v>23</v>
      </c>
      <c r="AC23" s="26">
        <v>24</v>
      </c>
      <c r="AD23" s="26">
        <v>25</v>
      </c>
      <c r="AE23" s="26">
        <v>26</v>
      </c>
      <c r="AF23" s="26">
        <v>27</v>
      </c>
      <c r="AG23" s="26">
        <v>28</v>
      </c>
      <c r="AH23" s="26">
        <v>29</v>
      </c>
      <c r="AI23" s="26">
        <v>30</v>
      </c>
      <c r="AJ23" s="26">
        <v>31</v>
      </c>
      <c r="AK23" s="26">
        <v>32</v>
      </c>
      <c r="AL23" s="26">
        <v>33</v>
      </c>
      <c r="AM23" s="26">
        <v>34</v>
      </c>
      <c r="AN23" s="26">
        <v>35</v>
      </c>
      <c r="AO23" s="26">
        <v>36</v>
      </c>
      <c r="AP23" s="26">
        <v>37</v>
      </c>
      <c r="AQ23" s="26">
        <v>38</v>
      </c>
      <c r="AR23" s="26">
        <v>39</v>
      </c>
      <c r="AS23" s="26">
        <v>40</v>
      </c>
      <c r="AT23" s="26">
        <v>41</v>
      </c>
      <c r="AU23" s="26">
        <v>42</v>
      </c>
      <c r="AV23" s="26">
        <v>43</v>
      </c>
      <c r="AW23" s="26">
        <v>44</v>
      </c>
      <c r="AX23" s="26">
        <v>45</v>
      </c>
      <c r="AY23" s="26">
        <v>46</v>
      </c>
      <c r="AZ23" s="26">
        <v>47</v>
      </c>
      <c r="BA23" s="26">
        <v>48</v>
      </c>
    </row>
    <row r="24" spans="1:53">
      <c r="A24" s="108" t="s">
        <v>26</v>
      </c>
      <c r="B24" s="8" t="s">
        <v>48</v>
      </c>
      <c r="C24" s="11"/>
      <c r="D24" s="8"/>
      <c r="E24" s="30" t="s">
        <v>193</v>
      </c>
      <c r="F24" s="8"/>
      <c r="G24" s="11"/>
      <c r="H24" s="8"/>
      <c r="I24" s="8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11"/>
      <c r="W24" s="8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8"/>
      <c r="AW24" s="8"/>
      <c r="AX24" s="8"/>
      <c r="AY24" s="8"/>
      <c r="AZ24" s="8"/>
      <c r="BA24" s="8"/>
    </row>
    <row r="25" spans="1:53">
      <c r="B25" s="8"/>
      <c r="C25" s="11"/>
      <c r="D25" s="8"/>
      <c r="E25" s="30"/>
      <c r="F25" s="8"/>
      <c r="G25" s="11"/>
      <c r="H25" s="8"/>
      <c r="I25" s="8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11"/>
      <c r="W25" s="8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8"/>
      <c r="AW25" s="8"/>
      <c r="AX25" s="8"/>
      <c r="AY25" s="8"/>
      <c r="AZ25" s="8"/>
      <c r="BA25" s="8"/>
    </row>
    <row r="26" spans="1:53">
      <c r="B26" s="8"/>
      <c r="C26" s="11"/>
      <c r="D26" s="8"/>
      <c r="E26" s="30"/>
      <c r="F26" s="8"/>
      <c r="G26" s="11"/>
      <c r="H26" s="8"/>
      <c r="I26" s="8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11"/>
      <c r="W26" s="8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8"/>
      <c r="AW26" s="8"/>
      <c r="AX26" s="8"/>
      <c r="AY26" s="8"/>
      <c r="AZ26" s="8"/>
      <c r="BA26" s="8"/>
    </row>
    <row r="27" spans="1:53">
      <c r="B27" s="8"/>
      <c r="C27" s="11"/>
      <c r="D27" s="8"/>
      <c r="E27" s="30"/>
      <c r="F27" s="8"/>
      <c r="G27" s="11"/>
      <c r="H27" s="8"/>
      <c r="I27" s="8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11"/>
      <c r="W27" s="8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8"/>
      <c r="AW27" s="8"/>
      <c r="AX27" s="8"/>
      <c r="AY27" s="8"/>
      <c r="AZ27" s="8"/>
      <c r="BA27" s="8"/>
    </row>
    <row r="28" spans="1:53">
      <c r="B28" s="8"/>
      <c r="C28" s="11"/>
      <c r="D28" s="8"/>
      <c r="E28" s="117"/>
      <c r="F28" s="8"/>
      <c r="G28" s="11"/>
      <c r="H28" s="8"/>
      <c r="I28" s="8"/>
      <c r="J28" s="8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11"/>
      <c r="W28" s="8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8"/>
      <c r="AW28" s="8"/>
      <c r="AX28" s="8"/>
      <c r="AY28" s="8"/>
      <c r="AZ28" s="8"/>
      <c r="BA28" s="8"/>
    </row>
    <row r="29" spans="1:53">
      <c r="B29" s="8"/>
      <c r="C29" s="11"/>
      <c r="D29" s="8"/>
      <c r="E29" s="8" t="s">
        <v>178</v>
      </c>
      <c r="F29" s="8"/>
      <c r="G29" s="11"/>
      <c r="H29" s="8"/>
      <c r="I29" s="8"/>
      <c r="J29" s="8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11"/>
      <c r="W29" s="8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8"/>
      <c r="AW29" s="8"/>
      <c r="AX29" s="8"/>
      <c r="AY29" s="8"/>
      <c r="AZ29" s="8"/>
      <c r="BA29" s="8"/>
    </row>
    <row r="30" spans="1:53">
      <c r="B30" s="8"/>
      <c r="C30" s="11"/>
      <c r="D30" s="8"/>
      <c r="E30" s="8"/>
      <c r="F30" s="8"/>
      <c r="G30" s="11"/>
      <c r="H30" s="8"/>
      <c r="I30" s="8"/>
      <c r="J30" s="8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11"/>
      <c r="W30" s="8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8"/>
      <c r="AW30" s="8"/>
      <c r="AX30" s="8"/>
      <c r="AY30" s="8"/>
      <c r="AZ30" s="8"/>
      <c r="BA30" s="8"/>
    </row>
    <row r="31" spans="1:53">
      <c r="A31" s="108" t="s">
        <v>26</v>
      </c>
      <c r="B31" s="8" t="s">
        <v>48</v>
      </c>
      <c r="C31" s="11"/>
      <c r="D31" s="8"/>
      <c r="E31" s="30" t="s">
        <v>194</v>
      </c>
      <c r="F31" s="8"/>
      <c r="G31" s="11"/>
      <c r="H31" s="8"/>
      <c r="I31" s="8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11"/>
      <c r="W31" s="8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8"/>
      <c r="AW31" s="8"/>
      <c r="AX31" s="8"/>
      <c r="AY31" s="8"/>
      <c r="AZ31" s="8"/>
      <c r="BA31" s="8"/>
    </row>
    <row r="32" spans="1:53">
      <c r="B32" s="8"/>
      <c r="C32" s="11"/>
      <c r="D32" s="8"/>
      <c r="E32" s="117"/>
      <c r="F32" s="8"/>
      <c r="G32" s="11"/>
      <c r="H32" s="8"/>
      <c r="I32" s="8"/>
      <c r="J32" s="8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11"/>
      <c r="W32" s="8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8"/>
      <c r="AW32" s="8"/>
      <c r="AX32" s="8"/>
      <c r="AY32" s="8"/>
      <c r="AZ32" s="8"/>
      <c r="BA32" s="8"/>
    </row>
    <row r="33" spans="1:53">
      <c r="B33" s="8"/>
      <c r="C33" s="11"/>
      <c r="D33" s="8"/>
      <c r="E33" s="30"/>
      <c r="F33" s="8"/>
      <c r="G33" s="11"/>
      <c r="H33" s="8"/>
      <c r="I33" s="8"/>
      <c r="J33" s="8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11"/>
      <c r="W33" s="8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8"/>
      <c r="AW33" s="8"/>
      <c r="AX33" s="8"/>
      <c r="AY33" s="8"/>
      <c r="AZ33" s="8"/>
      <c r="BA33" s="8"/>
    </row>
    <row r="34" spans="1:53">
      <c r="A34" s="108" t="s">
        <v>47</v>
      </c>
      <c r="B34" s="8"/>
      <c r="C34" s="11"/>
      <c r="D34" s="8"/>
      <c r="E34" s="117"/>
      <c r="F34" s="8"/>
      <c r="G34" s="11"/>
      <c r="H34" s="8"/>
      <c r="I34" s="8"/>
      <c r="J34" s="8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11"/>
      <c r="W34" s="8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8"/>
      <c r="AW34" s="8"/>
      <c r="AX34" s="8"/>
      <c r="AY34" s="8"/>
      <c r="AZ34" s="8"/>
      <c r="BA34" s="8"/>
    </row>
    <row r="35" spans="1:53">
      <c r="B35" s="8"/>
      <c r="C35" s="11"/>
      <c r="D35" s="8"/>
      <c r="E35" s="30"/>
      <c r="F35" s="8"/>
      <c r="G35" s="11"/>
      <c r="H35" s="8"/>
      <c r="I35" s="8"/>
      <c r="J35" s="8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11"/>
      <c r="W35" s="8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8"/>
      <c r="AW35" s="8"/>
      <c r="AX35" s="8"/>
      <c r="AY35" s="8"/>
      <c r="AZ35" s="8"/>
      <c r="BA35" s="8"/>
    </row>
    <row r="36" spans="1:53">
      <c r="A36" s="108" t="s">
        <v>50</v>
      </c>
      <c r="B36" s="8"/>
      <c r="C36" s="11"/>
      <c r="D36" s="8"/>
      <c r="E36" s="8" t="s">
        <v>178</v>
      </c>
      <c r="F36" s="8"/>
      <c r="G36" s="11"/>
      <c r="H36" s="8"/>
      <c r="I36" s="8"/>
      <c r="J36" s="8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11"/>
      <c r="W36" s="8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8"/>
      <c r="AW36" s="8"/>
      <c r="AX36" s="8"/>
      <c r="AY36" s="8"/>
      <c r="AZ36" s="8"/>
      <c r="BA36" s="8"/>
    </row>
    <row r="37" spans="1:53">
      <c r="A37" s="108" t="s">
        <v>47</v>
      </c>
      <c r="B37" s="8"/>
      <c r="C37" s="11"/>
      <c r="D37" s="8"/>
      <c r="E37" s="117"/>
      <c r="F37" s="117"/>
      <c r="G37" s="8"/>
      <c r="H37" s="8"/>
      <c r="I37" s="8"/>
      <c r="J37" s="8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11"/>
      <c r="V37" s="11"/>
      <c r="W37" s="8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8"/>
      <c r="AW37" s="8"/>
      <c r="AX37" s="8"/>
      <c r="AY37" s="8"/>
      <c r="AZ37" s="8"/>
      <c r="BA37" s="8"/>
    </row>
    <row r="38" spans="1:53">
      <c r="A38" s="108" t="s">
        <v>47</v>
      </c>
      <c r="B38" s="8"/>
      <c r="C38" s="11"/>
      <c r="D38" s="8"/>
      <c r="E38" s="117"/>
      <c r="F38" s="117"/>
      <c r="G38" s="8"/>
      <c r="H38" s="8"/>
      <c r="I38" s="8"/>
      <c r="J38" s="8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11"/>
      <c r="V38" s="11"/>
      <c r="W38" s="8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8"/>
      <c r="AW38" s="8"/>
      <c r="AX38" s="8"/>
      <c r="AY38" s="8"/>
      <c r="AZ38" s="8"/>
      <c r="BA38" s="8"/>
    </row>
    <row r="39" spans="1:53">
      <c r="A39" s="108" t="s">
        <v>47</v>
      </c>
      <c r="B39" s="8"/>
      <c r="C39" s="11"/>
      <c r="D39" s="8"/>
      <c r="E39" s="117"/>
      <c r="F39" s="117"/>
      <c r="G39" s="8"/>
      <c r="H39" s="8"/>
      <c r="I39" s="8"/>
      <c r="J39" s="8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11"/>
      <c r="V39" s="11"/>
      <c r="W39" s="8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8"/>
      <c r="AW39" s="8"/>
      <c r="AX39" s="8"/>
      <c r="AY39" s="8"/>
      <c r="AZ39" s="8"/>
      <c r="BA39" s="8"/>
    </row>
    <row r="40" spans="1:53">
      <c r="A40" s="108" t="s">
        <v>47</v>
      </c>
      <c r="B40" s="8"/>
      <c r="C40" s="11"/>
      <c r="D40" s="8"/>
      <c r="E40" s="117"/>
      <c r="F40" s="117"/>
      <c r="G40" s="8"/>
      <c r="H40" s="8"/>
      <c r="I40" s="8"/>
      <c r="J40" s="8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11"/>
      <c r="V40" s="11"/>
      <c r="W40" s="8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8"/>
      <c r="AW40" s="8"/>
      <c r="AX40" s="8"/>
      <c r="AY40" s="8"/>
      <c r="AZ40" s="8"/>
      <c r="BA40" s="8"/>
    </row>
    <row r="41" spans="1:53">
      <c r="B41" s="8"/>
      <c r="C41" s="11"/>
      <c r="D41" s="8"/>
      <c r="E41" s="8"/>
      <c r="F41" s="8"/>
      <c r="G41" s="8"/>
      <c r="H41" s="8"/>
      <c r="I41" s="8"/>
      <c r="J41" s="8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11"/>
      <c r="V41" s="11"/>
      <c r="W41" s="8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8"/>
      <c r="AW41" s="8"/>
      <c r="AX41" s="8"/>
      <c r="AY41" s="8"/>
      <c r="AZ41" s="8"/>
      <c r="BA41" s="8"/>
    </row>
    <row r="42" spans="1:53">
      <c r="A42" s="108" t="s">
        <v>50</v>
      </c>
      <c r="B42" s="8"/>
      <c r="C42" s="11"/>
      <c r="D42" s="8"/>
      <c r="E42" s="8" t="s">
        <v>136</v>
      </c>
      <c r="F42" s="8"/>
      <c r="G42" s="8"/>
      <c r="H42" s="8"/>
      <c r="I42" s="8"/>
      <c r="J42" s="8"/>
      <c r="K42" s="40">
        <f>SUMIF(A24:A41,"ОБЪЕКТ",K24:K41)</f>
        <v>0</v>
      </c>
      <c r="L42" s="40">
        <f>SUMIF(A24:A41,"ОБЪЕКТ",L24:L41)</f>
        <v>0</v>
      </c>
      <c r="M42" s="40">
        <f>SUMIF(A24:A41,"ОБЪЕКТ",M24:M41)</f>
        <v>0</v>
      </c>
      <c r="N42" s="40">
        <f>SUMIF(A24:A41,"ОБЪЕКТ",N24:N41)</f>
        <v>0</v>
      </c>
      <c r="O42" s="40">
        <f>SUMIF(A24:A41,"ОБЪЕКТ",O24:O41)</f>
        <v>0</v>
      </c>
      <c r="P42" s="40">
        <f>SUMIF(A24:A41,"ОБЪЕКТ",P24:P41)</f>
        <v>0</v>
      </c>
      <c r="Q42" s="40">
        <f>SUMIF(A24:A41,"ОБЪЕКТ",Q24:Q41)</f>
        <v>0</v>
      </c>
      <c r="R42" s="40">
        <f>SUMIF(A24:A41,"ОБЪЕКТ",R24:R41)</f>
        <v>0</v>
      </c>
      <c r="S42" s="40">
        <f>SUMIF(A24:A41,"ОБЪЕКТ",S24:S41)</f>
        <v>0</v>
      </c>
      <c r="T42" s="40">
        <f>SUMIF(A24:A41,"ОБЪЕКТ",T24:T41)</f>
        <v>0</v>
      </c>
      <c r="U42" s="11"/>
      <c r="V42" s="11"/>
      <c r="W42" s="8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8"/>
      <c r="AW42" s="8"/>
      <c r="AX42" s="8"/>
      <c r="AY42" s="8"/>
      <c r="AZ42" s="8"/>
      <c r="BA42" s="8"/>
    </row>
    <row r="43" spans="1:53">
      <c r="E43" s="108" t="s">
        <v>189</v>
      </c>
      <c r="V43" s="17"/>
    </row>
    <row r="44" spans="1:53">
      <c r="V44" s="17"/>
    </row>
    <row r="45" spans="1:53">
      <c r="E45" s="108" t="s">
        <v>64</v>
      </c>
      <c r="V45" s="17"/>
    </row>
    <row r="46" spans="1:53">
      <c r="V46" s="17"/>
    </row>
    <row r="47" spans="1:53">
      <c r="E47" s="108" t="s">
        <v>65</v>
      </c>
      <c r="V47" s="17"/>
    </row>
    <row r="48" spans="1:53">
      <c r="V48" s="17"/>
    </row>
    <row r="49" spans="22:22">
      <c r="V49" s="17"/>
    </row>
    <row r="50" spans="22:22">
      <c r="V50" s="17"/>
    </row>
    <row r="51" spans="22:22">
      <c r="V51" s="17"/>
    </row>
    <row r="52" spans="22:22">
      <c r="V52" s="17"/>
    </row>
    <row r="53" spans="22:22">
      <c r="V53" s="17"/>
    </row>
    <row r="54" spans="22:22">
      <c r="V54" s="17"/>
    </row>
    <row r="55" spans="22:22">
      <c r="V55" s="17"/>
    </row>
    <row r="56" spans="22:22">
      <c r="V56" s="17"/>
    </row>
    <row r="57" spans="22:22">
      <c r="V57" s="17"/>
    </row>
    <row r="58" spans="22:22">
      <c r="V58" s="17"/>
    </row>
    <row r="59" spans="22:22">
      <c r="V59" s="17"/>
    </row>
    <row r="60" spans="22:22">
      <c r="V60" s="17"/>
    </row>
    <row r="61" spans="22:22">
      <c r="V61" s="17"/>
    </row>
    <row r="62" spans="22:22">
      <c r="V62" s="17"/>
    </row>
    <row r="63" spans="22:22">
      <c r="V63" s="17"/>
    </row>
    <row r="64" spans="22:22">
      <c r="V64" s="17"/>
    </row>
    <row r="65" spans="22:22">
      <c r="V65" s="17"/>
    </row>
    <row r="66" spans="22:22">
      <c r="V66" s="17"/>
    </row>
    <row r="67" spans="22:22">
      <c r="V67" s="17"/>
    </row>
    <row r="68" spans="22:22">
      <c r="V68" s="17"/>
    </row>
    <row r="69" spans="22:22">
      <c r="V69" s="17"/>
    </row>
    <row r="70" spans="22:22">
      <c r="V70" s="17"/>
    </row>
    <row r="71" spans="22:22">
      <c r="V71" s="17"/>
    </row>
    <row r="72" spans="22:22">
      <c r="V72" s="17"/>
    </row>
    <row r="73" spans="22:22">
      <c r="V73" s="17"/>
    </row>
    <row r="74" spans="22:22">
      <c r="V74" s="17"/>
    </row>
    <row r="75" spans="22:22">
      <c r="V75" s="17"/>
    </row>
    <row r="76" spans="22:22">
      <c r="V76" s="17"/>
    </row>
    <row r="77" spans="22:22">
      <c r="V77" s="17"/>
    </row>
    <row r="78" spans="22:22">
      <c r="V78" s="17"/>
    </row>
    <row r="79" spans="22:22">
      <c r="V79" s="17"/>
    </row>
    <row r="80" spans="22:22">
      <c r="V80" s="17"/>
    </row>
    <row r="81" spans="22:22">
      <c r="V81" s="17"/>
    </row>
    <row r="82" spans="22:22">
      <c r="V82" s="17"/>
    </row>
    <row r="83" spans="22:22">
      <c r="V83" s="17"/>
    </row>
    <row r="84" spans="22:22">
      <c r="V84" s="17"/>
    </row>
    <row r="85" spans="22:22">
      <c r="V85" s="17"/>
    </row>
    <row r="86" spans="22:22">
      <c r="V86" s="17"/>
    </row>
    <row r="87" spans="22:22">
      <c r="V87" s="17"/>
    </row>
    <row r="88" spans="22:22">
      <c r="V88" s="17"/>
    </row>
    <row r="89" spans="22:22">
      <c r="V89" s="17"/>
    </row>
    <row r="90" spans="22:22">
      <c r="V90" s="17"/>
    </row>
    <row r="91" spans="22:22">
      <c r="V91" s="17"/>
    </row>
    <row r="92" spans="22:22">
      <c r="V92" s="17"/>
    </row>
    <row r="93" spans="22:22">
      <c r="V93" s="17"/>
    </row>
    <row r="94" spans="22:22">
      <c r="V94" s="17"/>
    </row>
    <row r="95" spans="22:22">
      <c r="V95" s="17"/>
    </row>
    <row r="96" spans="22:22">
      <c r="V96" s="17"/>
    </row>
    <row r="97" spans="22:22">
      <c r="V97" s="17"/>
    </row>
    <row r="98" spans="22:22">
      <c r="V98" s="17"/>
    </row>
    <row r="99" spans="22:22">
      <c r="V99" s="17"/>
    </row>
    <row r="100" spans="22:22">
      <c r="V100" s="17"/>
    </row>
    <row r="101" spans="22:22">
      <c r="V101" s="17"/>
    </row>
    <row r="102" spans="22:22">
      <c r="V102" s="17"/>
    </row>
    <row r="103" spans="22:22">
      <c r="V103" s="17"/>
    </row>
    <row r="104" spans="22:22">
      <c r="V104" s="17"/>
    </row>
    <row r="105" spans="22:22">
      <c r="V105" s="17"/>
    </row>
    <row r="106" spans="22:22">
      <c r="V106" s="17"/>
    </row>
    <row r="107" spans="22:22">
      <c r="V107" s="17"/>
    </row>
    <row r="108" spans="22:22">
      <c r="V108" s="17"/>
    </row>
    <row r="109" spans="22:22">
      <c r="V109" s="17"/>
    </row>
    <row r="110" spans="22:22">
      <c r="V110" s="17"/>
    </row>
    <row r="111" spans="22:22">
      <c r="V111" s="17"/>
    </row>
    <row r="112" spans="22:22">
      <c r="V112" s="17"/>
    </row>
    <row r="113" spans="22:22">
      <c r="V113" s="17"/>
    </row>
    <row r="114" spans="22:22">
      <c r="V114" s="17"/>
    </row>
    <row r="115" spans="22:22">
      <c r="V115" s="17"/>
    </row>
    <row r="116" spans="22:22">
      <c r="V116" s="17"/>
    </row>
    <row r="117" spans="22:22">
      <c r="V117" s="17"/>
    </row>
    <row r="118" spans="22:22">
      <c r="V118" s="17"/>
    </row>
    <row r="119" spans="22:22">
      <c r="V119" s="17"/>
    </row>
    <row r="120" spans="22:22">
      <c r="V120" s="17"/>
    </row>
    <row r="121" spans="22:22">
      <c r="V121" s="17"/>
    </row>
    <row r="122" spans="22:22">
      <c r="V122" s="17"/>
    </row>
    <row r="123" spans="22:22">
      <c r="V123" s="17"/>
    </row>
    <row r="124" spans="22:22">
      <c r="V124" s="17"/>
    </row>
    <row r="125" spans="22:22">
      <c r="V125" s="17"/>
    </row>
    <row r="126" spans="22:22">
      <c r="V126" s="17"/>
    </row>
    <row r="127" spans="22:22">
      <c r="V127" s="17"/>
    </row>
    <row r="128" spans="22:22">
      <c r="V128" s="17"/>
    </row>
    <row r="129" spans="22:22">
      <c r="V129" s="17"/>
    </row>
  </sheetData>
  <autoFilter ref="A22:AV42"/>
  <mergeCells count="52">
    <mergeCell ref="F12:AO12"/>
    <mergeCell ref="F13:AO13"/>
    <mergeCell ref="F14:AO14"/>
    <mergeCell ref="Q16:AV16"/>
    <mergeCell ref="E18:AV18"/>
    <mergeCell ref="Q15:AV15"/>
    <mergeCell ref="O15:P15"/>
    <mergeCell ref="I15:N15"/>
    <mergeCell ref="E17:AV17"/>
    <mergeCell ref="E16:N16"/>
    <mergeCell ref="A20:A21"/>
    <mergeCell ref="B20:B21"/>
    <mergeCell ref="C20:C21"/>
    <mergeCell ref="D20:D21"/>
    <mergeCell ref="AW20:BA20"/>
    <mergeCell ref="X20:AC20"/>
    <mergeCell ref="AD20:AI20"/>
    <mergeCell ref="AJ20:AO20"/>
    <mergeCell ref="X21:X22"/>
    <mergeCell ref="Y21:AB21"/>
    <mergeCell ref="AD21:AD22"/>
    <mergeCell ref="AE21:AH21"/>
    <mergeCell ref="AJ21:AJ22"/>
    <mergeCell ref="AK21:AN21"/>
    <mergeCell ref="O20:O22"/>
    <mergeCell ref="P20:P22"/>
    <mergeCell ref="Q20:Q22"/>
    <mergeCell ref="R20:R22"/>
    <mergeCell ref="S20:S22"/>
    <mergeCell ref="J20:J22"/>
    <mergeCell ref="K20:K22"/>
    <mergeCell ref="L20:L22"/>
    <mergeCell ref="M20:M22"/>
    <mergeCell ref="N20:N22"/>
    <mergeCell ref="E20:E22"/>
    <mergeCell ref="F20:F22"/>
    <mergeCell ref="G20:G22"/>
    <mergeCell ref="H20:H22"/>
    <mergeCell ref="I20:I22"/>
    <mergeCell ref="T20:T22"/>
    <mergeCell ref="U20:U22"/>
    <mergeCell ref="V20:V22"/>
    <mergeCell ref="W20:W22"/>
    <mergeCell ref="AV20:AV22"/>
    <mergeCell ref="AP20:AU20"/>
    <mergeCell ref="AP21:AP22"/>
    <mergeCell ref="AQ21:AT21"/>
    <mergeCell ref="AW21:AW22"/>
    <mergeCell ref="AX21:AX22"/>
    <mergeCell ref="AY21:AY22"/>
    <mergeCell ref="AZ21:AZ22"/>
    <mergeCell ref="BA21:BA22"/>
  </mergeCells>
  <phoneticPr fontId="2" type="noConversion"/>
  <printOptions horizontalCentered="1"/>
  <pageMargins left="0.78740157480314965" right="0.19685039370078741" top="0.39370078740157483" bottom="0.39370078740157483" header="0" footer="0.19685039370078741"/>
  <pageSetup paperSize="9" scale="28" firstPageNumber="129" fitToHeight="9" orientation="landscape" useFirstPageNumber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theme="5" tint="-0.499984740745262"/>
    <pageSetUpPr fitToPage="1"/>
  </sheetPr>
  <dimension ref="A1:BA129"/>
  <sheetViews>
    <sheetView view="pageBreakPreview" topLeftCell="O7" zoomScale="70" zoomScaleNormal="100" zoomScaleSheetLayoutView="70" workbookViewId="0">
      <selection activeCell="BA8" sqref="BA8"/>
    </sheetView>
  </sheetViews>
  <sheetFormatPr defaultColWidth="9.140625" defaultRowHeight="12.75"/>
  <cols>
    <col min="1" max="1" width="11.7109375" style="108" hidden="1" customWidth="1"/>
    <col min="2" max="2" width="9.140625" style="108" hidden="1" customWidth="1"/>
    <col min="3" max="3" width="9.140625" style="12" hidden="1" customWidth="1"/>
    <col min="4" max="4" width="10.5703125" style="108" hidden="1" customWidth="1"/>
    <col min="5" max="6" width="19.140625" style="108" customWidth="1"/>
    <col min="7" max="7" width="9.140625" style="108"/>
    <col min="8" max="8" width="0" style="108" hidden="1" customWidth="1"/>
    <col min="9" max="9" width="9.85546875" style="108" customWidth="1"/>
    <col min="10" max="10" width="9.140625" style="108"/>
    <col min="11" max="12" width="9.85546875" style="108" customWidth="1"/>
    <col min="13" max="14" width="9.140625" style="108"/>
    <col min="15" max="15" width="11.7109375" style="108" customWidth="1"/>
    <col min="16" max="16" width="13.140625" style="108" customWidth="1"/>
    <col min="17" max="17" width="10.5703125" style="108" customWidth="1"/>
    <col min="18" max="18" width="9.85546875" style="108" customWidth="1"/>
    <col min="19" max="20" width="9.140625" style="108"/>
    <col min="21" max="21" width="10.140625" style="12" customWidth="1"/>
    <col min="22" max="22" width="13.85546875" style="12" customWidth="1"/>
    <col min="23" max="23" width="8.28515625" style="108" customWidth="1"/>
    <col min="24" max="27" width="8.28515625" style="7" customWidth="1"/>
    <col min="28" max="28" width="15.140625" style="7" customWidth="1"/>
    <col min="29" max="34" width="9.140625" style="7" customWidth="1"/>
    <col min="35" max="47" width="9.42578125" style="7" customWidth="1"/>
    <col min="48" max="48" width="9.5703125" style="108" customWidth="1"/>
    <col min="49" max="16384" width="9.140625" style="108"/>
  </cols>
  <sheetData>
    <row r="1" spans="1:53" s="7" customFormat="1" hidden="1">
      <c r="A1" s="7" t="s">
        <v>8</v>
      </c>
      <c r="B1" s="6" t="s">
        <v>19</v>
      </c>
      <c r="C1" s="6"/>
      <c r="D1" s="6"/>
      <c r="L1" s="34"/>
      <c r="M1" s="34"/>
      <c r="N1" s="34"/>
      <c r="U1" s="6"/>
      <c r="V1" s="6"/>
    </row>
    <row r="2" spans="1:53" s="7" customFormat="1" hidden="1">
      <c r="A2" s="7" t="s">
        <v>9</v>
      </c>
      <c r="B2" s="6" t="s">
        <v>20</v>
      </c>
      <c r="C2" s="6"/>
      <c r="D2" s="6"/>
      <c r="U2" s="6"/>
      <c r="V2" s="6"/>
    </row>
    <row r="3" spans="1:53" s="7" customFormat="1" hidden="1">
      <c r="A3" s="7" t="s">
        <v>17</v>
      </c>
      <c r="B3" s="3" t="s">
        <v>341</v>
      </c>
      <c r="C3" s="6"/>
      <c r="D3" s="6"/>
      <c r="E3" s="121" t="s">
        <v>325</v>
      </c>
      <c r="U3" s="6"/>
      <c r="V3" s="6"/>
    </row>
    <row r="4" spans="1:53" s="7" customFormat="1" hidden="1">
      <c r="A4" s="7" t="s">
        <v>18</v>
      </c>
      <c r="B4" s="72" t="s">
        <v>302</v>
      </c>
      <c r="C4" s="6"/>
      <c r="D4" s="6"/>
      <c r="E4" s="121" t="s">
        <v>322</v>
      </c>
      <c r="U4" s="6"/>
      <c r="V4" s="6"/>
    </row>
    <row r="5" spans="1:53" s="7" customFormat="1" hidden="1">
      <c r="A5" s="7" t="s">
        <v>93</v>
      </c>
      <c r="B5" s="6" t="s">
        <v>62</v>
      </c>
      <c r="C5" s="6"/>
      <c r="D5" s="6"/>
      <c r="E5" s="121" t="s">
        <v>333</v>
      </c>
      <c r="U5" s="6"/>
      <c r="V5" s="6"/>
    </row>
    <row r="6" spans="1:53" s="7" customFormat="1" hidden="1">
      <c r="A6" s="7" t="s">
        <v>21</v>
      </c>
      <c r="B6" s="3" t="s">
        <v>337</v>
      </c>
      <c r="C6" s="6"/>
      <c r="D6" s="6"/>
      <c r="U6" s="6"/>
      <c r="V6" s="6"/>
    </row>
    <row r="7" spans="1:53" s="7" customFormat="1">
      <c r="B7" s="6"/>
      <c r="C7" s="6"/>
      <c r="D7" s="6"/>
      <c r="U7" s="6"/>
      <c r="AV7" s="6"/>
      <c r="BA7" s="22" t="s">
        <v>349</v>
      </c>
    </row>
    <row r="8" spans="1:53" s="7" customFormat="1">
      <c r="B8" s="6"/>
      <c r="C8" s="36"/>
      <c r="D8" s="6"/>
      <c r="U8" s="6"/>
      <c r="AV8" s="34"/>
      <c r="BA8" s="34" t="s">
        <v>46</v>
      </c>
    </row>
    <row r="9" spans="1:53" s="7" customFormat="1">
      <c r="B9" s="6"/>
      <c r="C9" s="36"/>
      <c r="D9" s="6"/>
      <c r="U9" s="6"/>
      <c r="AV9" s="34"/>
      <c r="BA9" s="34" t="s">
        <v>52</v>
      </c>
    </row>
    <row r="10" spans="1:53" s="7" customFormat="1">
      <c r="B10" s="6"/>
      <c r="C10" s="36"/>
      <c r="D10" s="6"/>
      <c r="U10" s="6"/>
      <c r="AV10" s="34"/>
      <c r="BA10" s="34" t="str">
        <f>" на "&amp;B6+1&amp;" год и на плановый период "&amp;B6+2&amp;" и "&amp;B6+3&amp;" годов"</f>
        <v xml:space="preserve"> на 2019 год и на плановый период 2020 и 2021 годов</v>
      </c>
    </row>
    <row r="11" spans="1:53" s="7" customFormat="1">
      <c r="B11" s="6"/>
      <c r="C11" s="36"/>
      <c r="D11" s="6"/>
      <c r="U11" s="6"/>
      <c r="V11" s="34"/>
      <c r="AV11" s="34"/>
    </row>
    <row r="12" spans="1:53" ht="27.75" customHeight="1">
      <c r="A12" s="7"/>
      <c r="B12" s="6"/>
      <c r="C12" s="36"/>
      <c r="D12" s="6"/>
      <c r="E12" s="7"/>
      <c r="F12" s="131" t="str">
        <f>"Перечень объектов капитального ремонта ГТС по ГП 028, Рз "&amp;B1&amp;", ПР "&amp;B2&amp; ", ЦС "&amp;B3&amp;" "&amp;E3&amp;", "</f>
        <v xml:space="preserve">Перечень объектов капитального ремонта ГТС по ГП 028, Рз 04, ПР 06, ЦС 28 6 П2 50160 "Субсидии на мероприятия федеральной целевой программы "Развитие водохозяйственного комплекса Российской Федерации в 2012 - 2020 годах", </v>
      </c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  <c r="AA12" s="137"/>
      <c r="AB12" s="137"/>
      <c r="AC12" s="137"/>
      <c r="AD12" s="137"/>
      <c r="AE12" s="137"/>
      <c r="AF12" s="137"/>
      <c r="AG12" s="137"/>
      <c r="AH12" s="137"/>
      <c r="AI12" s="137"/>
      <c r="AJ12" s="137"/>
      <c r="AK12" s="137"/>
      <c r="AL12" s="137"/>
      <c r="AM12" s="137"/>
      <c r="AN12" s="137"/>
      <c r="AO12" s="137"/>
      <c r="AP12" s="108"/>
      <c r="AQ12" s="108"/>
      <c r="AR12" s="108"/>
      <c r="AS12" s="108"/>
      <c r="AT12" s="108"/>
      <c r="AU12" s="108"/>
    </row>
    <row r="13" spans="1:53" ht="39.75" customHeight="1">
      <c r="B13" s="12"/>
      <c r="C13" s="63"/>
      <c r="D13" s="12"/>
      <c r="F13" s="131" t="str">
        <f>"ВР "&amp;B4&amp;" "&amp;E4&amp;", по направлению "&amp;E5</f>
        <v>ВР 523 "Консолидированные субсидии", по направлению "Обеспечение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бесхозяйных гидротехнических сооружений)"</v>
      </c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  <c r="AL13" s="137"/>
      <c r="AM13" s="137"/>
      <c r="AN13" s="137"/>
      <c r="AO13" s="137"/>
      <c r="AP13" s="108"/>
      <c r="AQ13" s="108"/>
      <c r="AR13" s="108"/>
      <c r="AS13" s="108"/>
      <c r="AT13" s="108"/>
      <c r="AU13" s="108"/>
    </row>
    <row r="14" spans="1:53" ht="21.75" customHeight="1">
      <c r="B14" s="12"/>
      <c r="C14" s="63"/>
      <c r="D14" s="12"/>
      <c r="F14" s="131" t="str">
        <f>" на "&amp;B6+1&amp;" год и на плановый период "&amp;B6+2&amp;" и "&amp;B6+3&amp;" годов, включенных в Государственную программу субъекта Российской Федерации"</f>
        <v xml:space="preserve"> на 2019 год и на плановый период 2020 и 2021 годов, включенных в Государственную программу субъекта Российской Федерации</v>
      </c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137"/>
      <c r="AC14" s="137"/>
      <c r="AD14" s="137"/>
      <c r="AE14" s="137"/>
      <c r="AF14" s="137"/>
      <c r="AG14" s="137"/>
      <c r="AH14" s="137"/>
      <c r="AI14" s="137"/>
      <c r="AJ14" s="137"/>
      <c r="AK14" s="137"/>
      <c r="AL14" s="137"/>
      <c r="AM14" s="137"/>
      <c r="AN14" s="137"/>
      <c r="AO14" s="137"/>
      <c r="AP14" s="108"/>
      <c r="AQ14" s="108"/>
      <c r="AR14" s="108"/>
      <c r="AS14" s="108"/>
      <c r="AT14" s="108"/>
      <c r="AU14" s="108"/>
    </row>
    <row r="15" spans="1:53" s="59" customFormat="1" ht="15">
      <c r="C15" s="60"/>
      <c r="I15" s="174"/>
      <c r="J15" s="174"/>
      <c r="K15" s="174"/>
      <c r="L15" s="174"/>
      <c r="M15" s="174"/>
      <c r="N15" s="174"/>
      <c r="O15" s="172" t="s">
        <v>222</v>
      </c>
      <c r="P15" s="173"/>
      <c r="Q15" s="170"/>
      <c r="R15" s="170"/>
      <c r="S15" s="170"/>
      <c r="T15" s="170"/>
      <c r="U15" s="170"/>
      <c r="V15" s="170"/>
      <c r="W15" s="171"/>
      <c r="X15" s="171"/>
      <c r="Y15" s="171"/>
      <c r="Z15" s="171"/>
      <c r="AA15" s="171"/>
      <c r="AB15" s="171"/>
      <c r="AC15" s="171"/>
      <c r="AD15" s="171"/>
      <c r="AE15" s="171"/>
      <c r="AF15" s="171"/>
      <c r="AG15" s="171"/>
      <c r="AH15" s="171"/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</row>
    <row r="16" spans="1:53" ht="15" customHeight="1">
      <c r="E16" s="169" t="s">
        <v>230</v>
      </c>
      <c r="F16" s="169"/>
      <c r="G16" s="169"/>
      <c r="H16" s="169"/>
      <c r="I16" s="169"/>
      <c r="J16" s="169"/>
      <c r="K16" s="169"/>
      <c r="L16" s="169"/>
      <c r="M16" s="169"/>
      <c r="N16" s="169"/>
      <c r="O16" s="61"/>
      <c r="Q16" s="169" t="s">
        <v>231</v>
      </c>
      <c r="R16" s="169"/>
      <c r="S16" s="169"/>
      <c r="T16" s="169"/>
      <c r="U16" s="169"/>
      <c r="V16" s="169"/>
      <c r="W16" s="169"/>
      <c r="X16" s="169"/>
      <c r="Y16" s="169"/>
      <c r="Z16" s="169"/>
      <c r="AA16" s="169"/>
      <c r="AB16" s="169"/>
      <c r="AC16" s="169"/>
      <c r="AD16" s="169"/>
      <c r="AE16" s="169"/>
      <c r="AF16" s="169"/>
      <c r="AG16" s="169"/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</row>
    <row r="17" spans="1:53" ht="29.25" customHeight="1">
      <c r="A17" s="108" t="s">
        <v>28</v>
      </c>
      <c r="B17" s="108" t="s">
        <v>51</v>
      </c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175"/>
      <c r="V17" s="175"/>
      <c r="W17" s="175"/>
      <c r="X17" s="175"/>
      <c r="Y17" s="175"/>
      <c r="Z17" s="175"/>
      <c r="AA17" s="175"/>
      <c r="AB17" s="175"/>
      <c r="AC17" s="175"/>
      <c r="AD17" s="175"/>
      <c r="AE17" s="175"/>
      <c r="AF17" s="175"/>
      <c r="AG17" s="175"/>
      <c r="AH17" s="175"/>
      <c r="AI17" s="175"/>
      <c r="AJ17" s="175"/>
      <c r="AK17" s="175"/>
      <c r="AL17" s="17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5"/>
    </row>
    <row r="18" spans="1:53">
      <c r="E18" s="169" t="s">
        <v>29</v>
      </c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  <c r="V18" s="169"/>
      <c r="W18" s="169"/>
      <c r="X18" s="169"/>
      <c r="Y18" s="169"/>
      <c r="Z18" s="169"/>
      <c r="AA18" s="169"/>
      <c r="AB18" s="169"/>
      <c r="AC18" s="169"/>
      <c r="AD18" s="169"/>
      <c r="AE18" s="169"/>
      <c r="AF18" s="169"/>
      <c r="AG18" s="169"/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</row>
    <row r="20" spans="1:53" s="28" customFormat="1" ht="18" customHeight="1">
      <c r="A20" s="129" t="s">
        <v>23</v>
      </c>
      <c r="B20" s="129" t="s">
        <v>22</v>
      </c>
      <c r="C20" s="129" t="s">
        <v>135</v>
      </c>
      <c r="D20" s="129" t="s">
        <v>144</v>
      </c>
      <c r="E20" s="129" t="s">
        <v>138</v>
      </c>
      <c r="F20" s="129" t="s">
        <v>14</v>
      </c>
      <c r="G20" s="129" t="s">
        <v>150</v>
      </c>
      <c r="H20" s="129" t="s">
        <v>149</v>
      </c>
      <c r="I20" s="129" t="s">
        <v>145</v>
      </c>
      <c r="J20" s="129" t="s">
        <v>25</v>
      </c>
      <c r="K20" s="129" t="s">
        <v>24</v>
      </c>
      <c r="L20" s="129" t="s">
        <v>162</v>
      </c>
      <c r="M20" s="129" t="s">
        <v>0</v>
      </c>
      <c r="N20" s="129" t="s">
        <v>246</v>
      </c>
      <c r="O20" s="129" t="s">
        <v>247</v>
      </c>
      <c r="P20" s="129" t="s">
        <v>248</v>
      </c>
      <c r="Q20" s="129" t="s">
        <v>249</v>
      </c>
      <c r="R20" s="129" t="s">
        <v>244</v>
      </c>
      <c r="S20" s="129" t="s">
        <v>245</v>
      </c>
      <c r="T20" s="129" t="str">
        <f>"Выполнено по состоянию на 01.01."&amp;B6</f>
        <v>Выполнено по состоянию на 01.01.2018</v>
      </c>
      <c r="U20" s="129" t="str">
        <f>"Ожидаемое выполнение в "&amp;B6&amp;" г."</f>
        <v>Ожидаемое выполнение в 2018 г.</v>
      </c>
      <c r="V20" s="129" t="str">
        <f>"Остаток сметной стоимости на 01.01."&amp;B6+1&amp;" в ценах 2001 года"</f>
        <v>Остаток сметной стоимости на 01.01.2019 в ценах 2001 года</v>
      </c>
      <c r="W20" s="129" t="str">
        <f>"Остаток сметной стоимости на 01.01."&amp;B6+1&amp;" в текущих ценах"</f>
        <v>Остаток сметной стоимости на 01.01.2019 в текущих ценах</v>
      </c>
      <c r="X20" s="133" t="s">
        <v>312</v>
      </c>
      <c r="Y20" s="134"/>
      <c r="Z20" s="134"/>
      <c r="AA20" s="134"/>
      <c r="AB20" s="134"/>
      <c r="AC20" s="149"/>
      <c r="AD20" s="133" t="s">
        <v>296</v>
      </c>
      <c r="AE20" s="134"/>
      <c r="AF20" s="134"/>
      <c r="AG20" s="134"/>
      <c r="AH20" s="134"/>
      <c r="AI20" s="149"/>
      <c r="AJ20" s="133" t="s">
        <v>324</v>
      </c>
      <c r="AK20" s="134"/>
      <c r="AL20" s="134"/>
      <c r="AM20" s="134"/>
      <c r="AN20" s="134"/>
      <c r="AO20" s="149"/>
      <c r="AP20" s="133" t="s">
        <v>346</v>
      </c>
      <c r="AQ20" s="134"/>
      <c r="AR20" s="134"/>
      <c r="AS20" s="134"/>
      <c r="AT20" s="134"/>
      <c r="AU20" s="149"/>
      <c r="AV20" s="129" t="s">
        <v>297</v>
      </c>
      <c r="AW20" s="133" t="s">
        <v>181</v>
      </c>
      <c r="AX20" s="134"/>
      <c r="AY20" s="134"/>
      <c r="AZ20" s="134"/>
      <c r="BA20" s="138"/>
    </row>
    <row r="21" spans="1:53" s="28" customFormat="1" ht="75" customHeight="1">
      <c r="A21" s="130"/>
      <c r="B21" s="130"/>
      <c r="C21" s="130"/>
      <c r="D21" s="130"/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42" t="s">
        <v>306</v>
      </c>
      <c r="Y21" s="133" t="s">
        <v>307</v>
      </c>
      <c r="Z21" s="160"/>
      <c r="AA21" s="160"/>
      <c r="AB21" s="149"/>
      <c r="AC21" s="114" t="s">
        <v>308</v>
      </c>
      <c r="AD21" s="142" t="s">
        <v>306</v>
      </c>
      <c r="AE21" s="133" t="s">
        <v>307</v>
      </c>
      <c r="AF21" s="160"/>
      <c r="AG21" s="160"/>
      <c r="AH21" s="149"/>
      <c r="AI21" s="114" t="s">
        <v>308</v>
      </c>
      <c r="AJ21" s="142" t="s">
        <v>306</v>
      </c>
      <c r="AK21" s="133" t="s">
        <v>307</v>
      </c>
      <c r="AL21" s="160"/>
      <c r="AM21" s="160"/>
      <c r="AN21" s="149"/>
      <c r="AO21" s="114" t="s">
        <v>308</v>
      </c>
      <c r="AP21" s="142" t="s">
        <v>306</v>
      </c>
      <c r="AQ21" s="133" t="s">
        <v>307</v>
      </c>
      <c r="AR21" s="160"/>
      <c r="AS21" s="160"/>
      <c r="AT21" s="149"/>
      <c r="AU21" s="114" t="s">
        <v>308</v>
      </c>
      <c r="AV21" s="159"/>
      <c r="AW21" s="157" t="s">
        <v>182</v>
      </c>
      <c r="AX21" s="157" t="s">
        <v>183</v>
      </c>
      <c r="AY21" s="157" t="s">
        <v>236</v>
      </c>
      <c r="AZ21" s="157" t="s">
        <v>184</v>
      </c>
      <c r="BA21" s="157" t="s">
        <v>221</v>
      </c>
    </row>
    <row r="22" spans="1:53" s="33" customFormat="1" ht="144">
      <c r="A22" s="110"/>
      <c r="B22" s="110">
        <v>1</v>
      </c>
      <c r="C22" s="110">
        <v>2</v>
      </c>
      <c r="D22" s="110">
        <v>3</v>
      </c>
      <c r="E22" s="130"/>
      <c r="F22" s="130">
        <v>2</v>
      </c>
      <c r="G22" s="130">
        <v>3</v>
      </c>
      <c r="H22" s="130">
        <v>4</v>
      </c>
      <c r="I22" s="130">
        <v>4</v>
      </c>
      <c r="J22" s="130">
        <v>5</v>
      </c>
      <c r="K22" s="130">
        <v>6</v>
      </c>
      <c r="L22" s="130">
        <v>7</v>
      </c>
      <c r="M22" s="130">
        <v>8</v>
      </c>
      <c r="N22" s="130">
        <v>9</v>
      </c>
      <c r="O22" s="130">
        <v>10</v>
      </c>
      <c r="P22" s="130">
        <v>11</v>
      </c>
      <c r="Q22" s="130">
        <v>12</v>
      </c>
      <c r="R22" s="130">
        <v>13</v>
      </c>
      <c r="S22" s="130">
        <v>14</v>
      </c>
      <c r="T22" s="130">
        <v>15</v>
      </c>
      <c r="U22" s="130">
        <v>16</v>
      </c>
      <c r="V22" s="130">
        <v>17</v>
      </c>
      <c r="W22" s="130">
        <v>18</v>
      </c>
      <c r="X22" s="152"/>
      <c r="Y22" s="110" t="s">
        <v>309</v>
      </c>
      <c r="Z22" s="110" t="s">
        <v>310</v>
      </c>
      <c r="AA22" s="110" t="s">
        <v>313</v>
      </c>
      <c r="AB22" s="110" t="s">
        <v>331</v>
      </c>
      <c r="AC22" s="110" t="s">
        <v>311</v>
      </c>
      <c r="AD22" s="152"/>
      <c r="AE22" s="110" t="s">
        <v>309</v>
      </c>
      <c r="AF22" s="110" t="s">
        <v>310</v>
      </c>
      <c r="AG22" s="110" t="s">
        <v>313</v>
      </c>
      <c r="AH22" s="110" t="s">
        <v>331</v>
      </c>
      <c r="AI22" s="110" t="s">
        <v>311</v>
      </c>
      <c r="AJ22" s="152"/>
      <c r="AK22" s="110" t="s">
        <v>309</v>
      </c>
      <c r="AL22" s="110" t="s">
        <v>310</v>
      </c>
      <c r="AM22" s="110" t="s">
        <v>313</v>
      </c>
      <c r="AN22" s="110" t="s">
        <v>331</v>
      </c>
      <c r="AO22" s="110" t="s">
        <v>311</v>
      </c>
      <c r="AP22" s="152"/>
      <c r="AQ22" s="110" t="s">
        <v>309</v>
      </c>
      <c r="AR22" s="110" t="s">
        <v>310</v>
      </c>
      <c r="AS22" s="110" t="s">
        <v>313</v>
      </c>
      <c r="AT22" s="110" t="s">
        <v>331</v>
      </c>
      <c r="AU22" s="110" t="s">
        <v>311</v>
      </c>
      <c r="AV22" s="130">
        <v>27</v>
      </c>
      <c r="AW22" s="158"/>
      <c r="AX22" s="158">
        <v>29</v>
      </c>
      <c r="AY22" s="158">
        <v>30</v>
      </c>
      <c r="AZ22" s="158">
        <v>31</v>
      </c>
      <c r="BA22" s="158">
        <v>32</v>
      </c>
    </row>
    <row r="23" spans="1:53" s="33" customFormat="1">
      <c r="A23" s="38"/>
      <c r="B23" s="26"/>
      <c r="C23" s="27"/>
      <c r="D23" s="26"/>
      <c r="E23" s="26">
        <v>1</v>
      </c>
      <c r="F23" s="26">
        <v>2</v>
      </c>
      <c r="G23" s="26">
        <v>3</v>
      </c>
      <c r="H23" s="117"/>
      <c r="I23" s="26">
        <v>4</v>
      </c>
      <c r="J23" s="26">
        <v>5</v>
      </c>
      <c r="K23" s="26">
        <v>6</v>
      </c>
      <c r="L23" s="26">
        <v>7</v>
      </c>
      <c r="M23" s="26">
        <v>8</v>
      </c>
      <c r="N23" s="26">
        <v>9</v>
      </c>
      <c r="O23" s="26">
        <v>10</v>
      </c>
      <c r="P23" s="26">
        <v>11</v>
      </c>
      <c r="Q23" s="26">
        <v>12</v>
      </c>
      <c r="R23" s="26">
        <v>13</v>
      </c>
      <c r="S23" s="26">
        <v>14</v>
      </c>
      <c r="T23" s="26">
        <v>15</v>
      </c>
      <c r="U23" s="26">
        <v>16</v>
      </c>
      <c r="V23" s="26">
        <v>17</v>
      </c>
      <c r="W23" s="26">
        <v>18</v>
      </c>
      <c r="X23" s="26">
        <v>19</v>
      </c>
      <c r="Y23" s="26">
        <v>20</v>
      </c>
      <c r="Z23" s="26">
        <v>21</v>
      </c>
      <c r="AA23" s="26">
        <v>22</v>
      </c>
      <c r="AB23" s="26">
        <v>23</v>
      </c>
      <c r="AC23" s="26">
        <v>24</v>
      </c>
      <c r="AD23" s="26">
        <v>25</v>
      </c>
      <c r="AE23" s="26">
        <v>26</v>
      </c>
      <c r="AF23" s="26">
        <v>27</v>
      </c>
      <c r="AG23" s="26">
        <v>28</v>
      </c>
      <c r="AH23" s="26">
        <v>29</v>
      </c>
      <c r="AI23" s="26">
        <v>30</v>
      </c>
      <c r="AJ23" s="26">
        <v>31</v>
      </c>
      <c r="AK23" s="26">
        <v>32</v>
      </c>
      <c r="AL23" s="26">
        <v>33</v>
      </c>
      <c r="AM23" s="26">
        <v>34</v>
      </c>
      <c r="AN23" s="26">
        <v>35</v>
      </c>
      <c r="AO23" s="26">
        <v>36</v>
      </c>
      <c r="AP23" s="26">
        <v>37</v>
      </c>
      <c r="AQ23" s="26">
        <v>38</v>
      </c>
      <c r="AR23" s="26">
        <v>39</v>
      </c>
      <c r="AS23" s="26">
        <v>40</v>
      </c>
      <c r="AT23" s="26">
        <v>41</v>
      </c>
      <c r="AU23" s="26">
        <v>42</v>
      </c>
      <c r="AV23" s="26">
        <v>43</v>
      </c>
      <c r="AW23" s="26">
        <v>44</v>
      </c>
      <c r="AX23" s="26">
        <v>45</v>
      </c>
      <c r="AY23" s="26">
        <v>46</v>
      </c>
      <c r="AZ23" s="26">
        <v>47</v>
      </c>
      <c r="BA23" s="26">
        <v>48</v>
      </c>
    </row>
    <row r="24" spans="1:53">
      <c r="A24" s="108" t="s">
        <v>26</v>
      </c>
      <c r="B24" s="8" t="s">
        <v>48</v>
      </c>
      <c r="C24" s="11"/>
      <c r="D24" s="8"/>
      <c r="E24" s="30" t="s">
        <v>193</v>
      </c>
      <c r="F24" s="8"/>
      <c r="G24" s="11"/>
      <c r="H24" s="8"/>
      <c r="I24" s="8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11"/>
      <c r="W24" s="8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8"/>
      <c r="AW24" s="8"/>
      <c r="AX24" s="8"/>
      <c r="AY24" s="8"/>
      <c r="AZ24" s="8"/>
      <c r="BA24" s="8"/>
    </row>
    <row r="25" spans="1:53">
      <c r="B25" s="8"/>
      <c r="C25" s="11"/>
      <c r="D25" s="8"/>
      <c r="E25" s="30"/>
      <c r="F25" s="8"/>
      <c r="G25" s="11"/>
      <c r="H25" s="8"/>
      <c r="I25" s="8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11"/>
      <c r="W25" s="8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8"/>
      <c r="AW25" s="8"/>
      <c r="AX25" s="8"/>
      <c r="AY25" s="8"/>
      <c r="AZ25" s="8"/>
      <c r="BA25" s="8"/>
    </row>
    <row r="26" spans="1:53">
      <c r="B26" s="8"/>
      <c r="C26" s="11"/>
      <c r="D26" s="8"/>
      <c r="E26" s="30"/>
      <c r="F26" s="8"/>
      <c r="G26" s="11"/>
      <c r="H26" s="8"/>
      <c r="I26" s="8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11"/>
      <c r="W26" s="8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8"/>
      <c r="AW26" s="8"/>
      <c r="AX26" s="8"/>
      <c r="AY26" s="8"/>
      <c r="AZ26" s="8"/>
      <c r="BA26" s="8"/>
    </row>
    <row r="27" spans="1:53">
      <c r="B27" s="8"/>
      <c r="C27" s="11"/>
      <c r="D27" s="8"/>
      <c r="E27" s="30"/>
      <c r="F27" s="8"/>
      <c r="G27" s="11"/>
      <c r="H27" s="8"/>
      <c r="I27" s="8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11"/>
      <c r="W27" s="8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8"/>
      <c r="AW27" s="8"/>
      <c r="AX27" s="8"/>
      <c r="AY27" s="8"/>
      <c r="AZ27" s="8"/>
      <c r="BA27" s="8"/>
    </row>
    <row r="28" spans="1:53">
      <c r="B28" s="8"/>
      <c r="C28" s="11"/>
      <c r="D28" s="8"/>
      <c r="E28" s="117"/>
      <c r="F28" s="8"/>
      <c r="G28" s="11"/>
      <c r="H28" s="8"/>
      <c r="I28" s="8"/>
      <c r="J28" s="8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11"/>
      <c r="W28" s="8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8"/>
      <c r="AW28" s="8"/>
      <c r="AX28" s="8"/>
      <c r="AY28" s="8"/>
      <c r="AZ28" s="8"/>
      <c r="BA28" s="8"/>
    </row>
    <row r="29" spans="1:53">
      <c r="B29" s="8"/>
      <c r="C29" s="11"/>
      <c r="D29" s="8"/>
      <c r="E29" s="8" t="s">
        <v>178</v>
      </c>
      <c r="F29" s="8"/>
      <c r="G29" s="11"/>
      <c r="H29" s="8"/>
      <c r="I29" s="8"/>
      <c r="J29" s="8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11"/>
      <c r="W29" s="8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8"/>
      <c r="AW29" s="8"/>
      <c r="AX29" s="8"/>
      <c r="AY29" s="8"/>
      <c r="AZ29" s="8"/>
      <c r="BA29" s="8"/>
    </row>
    <row r="30" spans="1:53">
      <c r="B30" s="8"/>
      <c r="C30" s="11"/>
      <c r="D30" s="8"/>
      <c r="E30" s="8"/>
      <c r="F30" s="8"/>
      <c r="G30" s="11"/>
      <c r="H30" s="8"/>
      <c r="I30" s="8"/>
      <c r="J30" s="8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11"/>
      <c r="W30" s="8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8"/>
      <c r="AW30" s="8"/>
      <c r="AX30" s="8"/>
      <c r="AY30" s="8"/>
      <c r="AZ30" s="8"/>
      <c r="BA30" s="8"/>
    </row>
    <row r="31" spans="1:53">
      <c r="A31" s="108" t="s">
        <v>26</v>
      </c>
      <c r="B31" s="8" t="s">
        <v>48</v>
      </c>
      <c r="C31" s="11"/>
      <c r="D31" s="8"/>
      <c r="E31" s="30" t="s">
        <v>194</v>
      </c>
      <c r="F31" s="8"/>
      <c r="G31" s="11"/>
      <c r="H31" s="8"/>
      <c r="I31" s="8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11"/>
      <c r="W31" s="8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8"/>
      <c r="AW31" s="8"/>
      <c r="AX31" s="8"/>
      <c r="AY31" s="8"/>
      <c r="AZ31" s="8"/>
      <c r="BA31" s="8"/>
    </row>
    <row r="32" spans="1:53">
      <c r="B32" s="8"/>
      <c r="C32" s="11"/>
      <c r="D32" s="8"/>
      <c r="E32" s="117"/>
      <c r="F32" s="8"/>
      <c r="G32" s="11"/>
      <c r="H32" s="8"/>
      <c r="I32" s="8"/>
      <c r="J32" s="8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11"/>
      <c r="W32" s="8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8"/>
      <c r="AW32" s="8"/>
      <c r="AX32" s="8"/>
      <c r="AY32" s="8"/>
      <c r="AZ32" s="8"/>
      <c r="BA32" s="8"/>
    </row>
    <row r="33" spans="1:53">
      <c r="B33" s="8"/>
      <c r="C33" s="11"/>
      <c r="D33" s="8"/>
      <c r="E33" s="30"/>
      <c r="F33" s="8"/>
      <c r="G33" s="11"/>
      <c r="H33" s="8"/>
      <c r="I33" s="8"/>
      <c r="J33" s="8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11"/>
      <c r="W33" s="8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8"/>
      <c r="AW33" s="8"/>
      <c r="AX33" s="8"/>
      <c r="AY33" s="8"/>
      <c r="AZ33" s="8"/>
      <c r="BA33" s="8"/>
    </row>
    <row r="34" spans="1:53">
      <c r="A34" s="108" t="s">
        <v>47</v>
      </c>
      <c r="B34" s="8"/>
      <c r="C34" s="11"/>
      <c r="D34" s="8"/>
      <c r="E34" s="117"/>
      <c r="F34" s="8"/>
      <c r="G34" s="11"/>
      <c r="H34" s="8"/>
      <c r="I34" s="8"/>
      <c r="J34" s="8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11"/>
      <c r="W34" s="8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8"/>
      <c r="AW34" s="8"/>
      <c r="AX34" s="8"/>
      <c r="AY34" s="8"/>
      <c r="AZ34" s="8"/>
      <c r="BA34" s="8"/>
    </row>
    <row r="35" spans="1:53">
      <c r="B35" s="8"/>
      <c r="C35" s="11"/>
      <c r="D35" s="8"/>
      <c r="E35" s="30"/>
      <c r="F35" s="8"/>
      <c r="G35" s="11"/>
      <c r="H35" s="8"/>
      <c r="I35" s="8"/>
      <c r="J35" s="8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11"/>
      <c r="W35" s="8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8"/>
      <c r="AW35" s="8"/>
      <c r="AX35" s="8"/>
      <c r="AY35" s="8"/>
      <c r="AZ35" s="8"/>
      <c r="BA35" s="8"/>
    </row>
    <row r="36" spans="1:53">
      <c r="A36" s="108" t="s">
        <v>50</v>
      </c>
      <c r="B36" s="8"/>
      <c r="C36" s="11"/>
      <c r="D36" s="8"/>
      <c r="E36" s="8" t="s">
        <v>178</v>
      </c>
      <c r="F36" s="8"/>
      <c r="G36" s="11"/>
      <c r="H36" s="8"/>
      <c r="I36" s="8"/>
      <c r="J36" s="8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11"/>
      <c r="W36" s="8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8"/>
      <c r="AW36" s="8"/>
      <c r="AX36" s="8"/>
      <c r="AY36" s="8"/>
      <c r="AZ36" s="8"/>
      <c r="BA36" s="8"/>
    </row>
    <row r="37" spans="1:53">
      <c r="A37" s="108" t="s">
        <v>47</v>
      </c>
      <c r="B37" s="8"/>
      <c r="C37" s="11"/>
      <c r="D37" s="8"/>
      <c r="E37" s="117"/>
      <c r="F37" s="117"/>
      <c r="G37" s="8"/>
      <c r="H37" s="8"/>
      <c r="I37" s="8"/>
      <c r="J37" s="8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11"/>
      <c r="V37" s="11"/>
      <c r="W37" s="8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8"/>
      <c r="AW37" s="8"/>
      <c r="AX37" s="8"/>
      <c r="AY37" s="8"/>
      <c r="AZ37" s="8"/>
      <c r="BA37" s="8"/>
    </row>
    <row r="38" spans="1:53">
      <c r="A38" s="108" t="s">
        <v>47</v>
      </c>
      <c r="B38" s="8"/>
      <c r="C38" s="11"/>
      <c r="D38" s="8"/>
      <c r="E38" s="117"/>
      <c r="F38" s="117"/>
      <c r="G38" s="8"/>
      <c r="H38" s="8"/>
      <c r="I38" s="8"/>
      <c r="J38" s="8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11"/>
      <c r="V38" s="11"/>
      <c r="W38" s="8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8"/>
      <c r="AW38" s="8"/>
      <c r="AX38" s="8"/>
      <c r="AY38" s="8"/>
      <c r="AZ38" s="8"/>
      <c r="BA38" s="8"/>
    </row>
    <row r="39" spans="1:53">
      <c r="A39" s="108" t="s">
        <v>47</v>
      </c>
      <c r="B39" s="8"/>
      <c r="C39" s="11"/>
      <c r="D39" s="8"/>
      <c r="E39" s="117"/>
      <c r="F39" s="117"/>
      <c r="G39" s="8"/>
      <c r="H39" s="8"/>
      <c r="I39" s="8"/>
      <c r="J39" s="8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11"/>
      <c r="V39" s="11"/>
      <c r="W39" s="8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8"/>
      <c r="AW39" s="8"/>
      <c r="AX39" s="8"/>
      <c r="AY39" s="8"/>
      <c r="AZ39" s="8"/>
      <c r="BA39" s="8"/>
    </row>
    <row r="40" spans="1:53">
      <c r="A40" s="108" t="s">
        <v>47</v>
      </c>
      <c r="B40" s="8"/>
      <c r="C40" s="11"/>
      <c r="D40" s="8"/>
      <c r="E40" s="117"/>
      <c r="F40" s="117"/>
      <c r="G40" s="8"/>
      <c r="H40" s="8"/>
      <c r="I40" s="8"/>
      <c r="J40" s="8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11"/>
      <c r="V40" s="11"/>
      <c r="W40" s="8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8"/>
      <c r="AW40" s="8"/>
      <c r="AX40" s="8"/>
      <c r="AY40" s="8"/>
      <c r="AZ40" s="8"/>
      <c r="BA40" s="8"/>
    </row>
    <row r="41" spans="1:53">
      <c r="B41" s="8"/>
      <c r="C41" s="11"/>
      <c r="D41" s="8"/>
      <c r="E41" s="8"/>
      <c r="F41" s="8"/>
      <c r="G41" s="8"/>
      <c r="H41" s="8"/>
      <c r="I41" s="8"/>
      <c r="J41" s="8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11"/>
      <c r="V41" s="11"/>
      <c r="W41" s="8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8"/>
      <c r="AW41" s="8"/>
      <c r="AX41" s="8"/>
      <c r="AY41" s="8"/>
      <c r="AZ41" s="8"/>
      <c r="BA41" s="8"/>
    </row>
    <row r="42" spans="1:53">
      <c r="A42" s="108" t="s">
        <v>50</v>
      </c>
      <c r="B42" s="8"/>
      <c r="C42" s="11"/>
      <c r="D42" s="8"/>
      <c r="E42" s="8" t="s">
        <v>136</v>
      </c>
      <c r="F42" s="8"/>
      <c r="G42" s="8"/>
      <c r="H42" s="8"/>
      <c r="I42" s="8"/>
      <c r="J42" s="8"/>
      <c r="K42" s="40">
        <f>SUMIF(A24:A41,"ОБЪЕКТ",K24:K41)</f>
        <v>0</v>
      </c>
      <c r="L42" s="40">
        <f>SUMIF(A24:A41,"ОБЪЕКТ",L24:L41)</f>
        <v>0</v>
      </c>
      <c r="M42" s="40">
        <f>SUMIF(A24:A41,"ОБЪЕКТ",M24:M41)</f>
        <v>0</v>
      </c>
      <c r="N42" s="40">
        <f>SUMIF(A24:A41,"ОБЪЕКТ",N24:N41)</f>
        <v>0</v>
      </c>
      <c r="O42" s="40">
        <f>SUMIF(A24:A41,"ОБЪЕКТ",O24:O41)</f>
        <v>0</v>
      </c>
      <c r="P42" s="40">
        <f>SUMIF(A24:A41,"ОБЪЕКТ",P24:P41)</f>
        <v>0</v>
      </c>
      <c r="Q42" s="40">
        <f>SUMIF(A24:A41,"ОБЪЕКТ",Q24:Q41)</f>
        <v>0</v>
      </c>
      <c r="R42" s="40">
        <f>SUMIF(A24:A41,"ОБЪЕКТ",R24:R41)</f>
        <v>0</v>
      </c>
      <c r="S42" s="40">
        <f>SUMIF(A24:A41,"ОБЪЕКТ",S24:S41)</f>
        <v>0</v>
      </c>
      <c r="T42" s="40">
        <f>SUMIF(A24:A41,"ОБЪЕКТ",T24:T41)</f>
        <v>0</v>
      </c>
      <c r="U42" s="11"/>
      <c r="V42" s="11"/>
      <c r="W42" s="8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8"/>
      <c r="AW42" s="8"/>
      <c r="AX42" s="8"/>
      <c r="AY42" s="8"/>
      <c r="AZ42" s="8"/>
      <c r="BA42" s="8"/>
    </row>
    <row r="43" spans="1:53">
      <c r="E43" s="108" t="s">
        <v>189</v>
      </c>
      <c r="V43" s="17"/>
    </row>
    <row r="44" spans="1:53">
      <c r="V44" s="17"/>
    </row>
    <row r="45" spans="1:53">
      <c r="E45" s="108" t="s">
        <v>64</v>
      </c>
      <c r="V45" s="17"/>
    </row>
    <row r="46" spans="1:53">
      <c r="V46" s="17"/>
    </row>
    <row r="47" spans="1:53">
      <c r="E47" s="108" t="s">
        <v>65</v>
      </c>
      <c r="V47" s="17"/>
    </row>
    <row r="48" spans="1:53">
      <c r="V48" s="17"/>
    </row>
    <row r="49" spans="22:22">
      <c r="V49" s="17"/>
    </row>
    <row r="50" spans="22:22">
      <c r="V50" s="17"/>
    </row>
    <row r="51" spans="22:22">
      <c r="V51" s="17"/>
    </row>
    <row r="52" spans="22:22">
      <c r="V52" s="17"/>
    </row>
    <row r="53" spans="22:22">
      <c r="V53" s="17"/>
    </row>
    <row r="54" spans="22:22">
      <c r="V54" s="17"/>
    </row>
    <row r="55" spans="22:22">
      <c r="V55" s="17"/>
    </row>
    <row r="56" spans="22:22">
      <c r="V56" s="17"/>
    </row>
    <row r="57" spans="22:22">
      <c r="V57" s="17"/>
    </row>
    <row r="58" spans="22:22">
      <c r="V58" s="17"/>
    </row>
    <row r="59" spans="22:22">
      <c r="V59" s="17"/>
    </row>
    <row r="60" spans="22:22">
      <c r="V60" s="17"/>
    </row>
    <row r="61" spans="22:22">
      <c r="V61" s="17"/>
    </row>
    <row r="62" spans="22:22">
      <c r="V62" s="17"/>
    </row>
    <row r="63" spans="22:22">
      <c r="V63" s="17"/>
    </row>
    <row r="64" spans="22:22">
      <c r="V64" s="17"/>
    </row>
    <row r="65" spans="22:22">
      <c r="V65" s="17"/>
    </row>
    <row r="66" spans="22:22">
      <c r="V66" s="17"/>
    </row>
    <row r="67" spans="22:22">
      <c r="V67" s="17"/>
    </row>
    <row r="68" spans="22:22">
      <c r="V68" s="17"/>
    </row>
    <row r="69" spans="22:22">
      <c r="V69" s="17"/>
    </row>
    <row r="70" spans="22:22">
      <c r="V70" s="17"/>
    </row>
    <row r="71" spans="22:22">
      <c r="V71" s="17"/>
    </row>
    <row r="72" spans="22:22">
      <c r="V72" s="17"/>
    </row>
    <row r="73" spans="22:22">
      <c r="V73" s="17"/>
    </row>
    <row r="74" spans="22:22">
      <c r="V74" s="17"/>
    </row>
    <row r="75" spans="22:22">
      <c r="V75" s="17"/>
    </row>
    <row r="76" spans="22:22">
      <c r="V76" s="17"/>
    </row>
    <row r="77" spans="22:22">
      <c r="V77" s="17"/>
    </row>
    <row r="78" spans="22:22">
      <c r="V78" s="17"/>
    </row>
    <row r="79" spans="22:22">
      <c r="V79" s="17"/>
    </row>
    <row r="80" spans="22:22">
      <c r="V80" s="17"/>
    </row>
    <row r="81" spans="22:22">
      <c r="V81" s="17"/>
    </row>
    <row r="82" spans="22:22">
      <c r="V82" s="17"/>
    </row>
    <row r="83" spans="22:22">
      <c r="V83" s="17"/>
    </row>
    <row r="84" spans="22:22">
      <c r="V84" s="17"/>
    </row>
    <row r="85" spans="22:22">
      <c r="V85" s="17"/>
    </row>
    <row r="86" spans="22:22">
      <c r="V86" s="17"/>
    </row>
    <row r="87" spans="22:22">
      <c r="V87" s="17"/>
    </row>
    <row r="88" spans="22:22">
      <c r="V88" s="17"/>
    </row>
    <row r="89" spans="22:22">
      <c r="V89" s="17"/>
    </row>
    <row r="90" spans="22:22">
      <c r="V90" s="17"/>
    </row>
    <row r="91" spans="22:22">
      <c r="V91" s="17"/>
    </row>
    <row r="92" spans="22:22">
      <c r="V92" s="17"/>
    </row>
    <row r="93" spans="22:22">
      <c r="V93" s="17"/>
    </row>
    <row r="94" spans="22:22">
      <c r="V94" s="17"/>
    </row>
    <row r="95" spans="22:22">
      <c r="V95" s="17"/>
    </row>
    <row r="96" spans="22:22">
      <c r="V96" s="17"/>
    </row>
    <row r="97" spans="22:22">
      <c r="V97" s="17"/>
    </row>
    <row r="98" spans="22:22">
      <c r="V98" s="17"/>
    </row>
    <row r="99" spans="22:22">
      <c r="V99" s="17"/>
    </row>
    <row r="100" spans="22:22">
      <c r="V100" s="17"/>
    </row>
    <row r="101" spans="22:22">
      <c r="V101" s="17"/>
    </row>
    <row r="102" spans="22:22">
      <c r="V102" s="17"/>
    </row>
    <row r="103" spans="22:22">
      <c r="V103" s="17"/>
    </row>
    <row r="104" spans="22:22">
      <c r="V104" s="17"/>
    </row>
    <row r="105" spans="22:22">
      <c r="V105" s="17"/>
    </row>
    <row r="106" spans="22:22">
      <c r="V106" s="17"/>
    </row>
    <row r="107" spans="22:22">
      <c r="V107" s="17"/>
    </row>
    <row r="108" spans="22:22">
      <c r="V108" s="17"/>
    </row>
    <row r="109" spans="22:22">
      <c r="V109" s="17"/>
    </row>
    <row r="110" spans="22:22">
      <c r="V110" s="17"/>
    </row>
    <row r="111" spans="22:22">
      <c r="V111" s="17"/>
    </row>
    <row r="112" spans="22:22">
      <c r="V112" s="17"/>
    </row>
    <row r="113" spans="22:22">
      <c r="V113" s="17"/>
    </row>
    <row r="114" spans="22:22">
      <c r="V114" s="17"/>
    </row>
    <row r="115" spans="22:22">
      <c r="V115" s="17"/>
    </row>
    <row r="116" spans="22:22">
      <c r="V116" s="17"/>
    </row>
    <row r="117" spans="22:22">
      <c r="V117" s="17"/>
    </row>
    <row r="118" spans="22:22">
      <c r="V118" s="17"/>
    </row>
    <row r="119" spans="22:22">
      <c r="V119" s="17"/>
    </row>
    <row r="120" spans="22:22">
      <c r="V120" s="17"/>
    </row>
    <row r="121" spans="22:22">
      <c r="V121" s="17"/>
    </row>
    <row r="122" spans="22:22">
      <c r="V122" s="17"/>
    </row>
    <row r="123" spans="22:22">
      <c r="V123" s="17"/>
    </row>
    <row r="124" spans="22:22">
      <c r="V124" s="17"/>
    </row>
    <row r="125" spans="22:22">
      <c r="V125" s="17"/>
    </row>
    <row r="126" spans="22:22">
      <c r="V126" s="17"/>
    </row>
    <row r="127" spans="22:22">
      <c r="V127" s="17"/>
    </row>
    <row r="128" spans="22:22">
      <c r="V128" s="17"/>
    </row>
    <row r="129" spans="22:22">
      <c r="V129" s="17"/>
    </row>
  </sheetData>
  <autoFilter ref="A22:AV42"/>
  <mergeCells count="52">
    <mergeCell ref="F12:AO12"/>
    <mergeCell ref="F13:AO13"/>
    <mergeCell ref="F14:AO14"/>
    <mergeCell ref="I15:N15"/>
    <mergeCell ref="O15:P15"/>
    <mergeCell ref="Q15:AV15"/>
    <mergeCell ref="A20:A21"/>
    <mergeCell ref="B20:B21"/>
    <mergeCell ref="C20:C21"/>
    <mergeCell ref="D20:D21"/>
    <mergeCell ref="E20:E22"/>
    <mergeCell ref="L20:L22"/>
    <mergeCell ref="E16:N16"/>
    <mergeCell ref="Q16:AV16"/>
    <mergeCell ref="E17:AV17"/>
    <mergeCell ref="E18:AV18"/>
    <mergeCell ref="F20:F22"/>
    <mergeCell ref="G20:G22"/>
    <mergeCell ref="H20:H22"/>
    <mergeCell ref="I20:I22"/>
    <mergeCell ref="J20:J22"/>
    <mergeCell ref="K20:K22"/>
    <mergeCell ref="X20:AC20"/>
    <mergeCell ref="M20:M22"/>
    <mergeCell ref="N20:N22"/>
    <mergeCell ref="O20:O22"/>
    <mergeCell ref="P20:P22"/>
    <mergeCell ref="Q20:Q22"/>
    <mergeCell ref="R20:R22"/>
    <mergeCell ref="S20:S22"/>
    <mergeCell ref="T20:T22"/>
    <mergeCell ref="U20:U22"/>
    <mergeCell ref="V20:V22"/>
    <mergeCell ref="W20:W22"/>
    <mergeCell ref="X21:X22"/>
    <mergeCell ref="Y21:AB21"/>
    <mergeCell ref="AD21:AD22"/>
    <mergeCell ref="AE21:AH21"/>
    <mergeCell ref="AJ21:AJ22"/>
    <mergeCell ref="AD20:AI20"/>
    <mergeCell ref="AJ20:AO20"/>
    <mergeCell ref="AP20:AU20"/>
    <mergeCell ref="AV20:AV22"/>
    <mergeCell ref="AW20:BA20"/>
    <mergeCell ref="AZ21:AZ22"/>
    <mergeCell ref="BA21:BA22"/>
    <mergeCell ref="AK21:AN21"/>
    <mergeCell ref="AP21:AP22"/>
    <mergeCell ref="AQ21:AT21"/>
    <mergeCell ref="AW21:AW22"/>
    <mergeCell ref="AX21:AX22"/>
    <mergeCell ref="AY21:AY22"/>
  </mergeCells>
  <pageMargins left="0.78740157480314965" right="0.19685039370078741" top="0.39370078740157483" bottom="0.39370078740157483" header="0" footer="0.19685039370078741"/>
  <pageSetup paperSize="9" scale="28" firstPageNumber="129" fitToHeight="9" orientation="landscape" useFirstPageNumber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J98"/>
  <sheetViews>
    <sheetView view="pageBreakPreview" topLeftCell="A7" zoomScale="85" zoomScaleNormal="100" workbookViewId="0">
      <selection activeCell="A8" sqref="A8:J8"/>
    </sheetView>
  </sheetViews>
  <sheetFormatPr defaultColWidth="9.140625" defaultRowHeight="12.75"/>
  <cols>
    <col min="1" max="1" width="14.7109375" style="57" customWidth="1"/>
    <col min="2" max="2" width="11.28515625" style="57" customWidth="1"/>
    <col min="3" max="3" width="30.140625" style="57" customWidth="1"/>
    <col min="4" max="4" width="18.42578125" style="57" customWidth="1"/>
    <col min="5" max="5" width="18.28515625" style="57" customWidth="1"/>
    <col min="6" max="6" width="18.42578125" style="57" customWidth="1"/>
    <col min="7" max="9" width="18.28515625" style="57" customWidth="1"/>
    <col min="10" max="10" width="9.140625" style="57" hidden="1" customWidth="1"/>
    <col min="11" max="16384" width="9.140625" style="57"/>
  </cols>
  <sheetData>
    <row r="1" spans="1:10" s="78" customFormat="1" hidden="1"/>
    <row r="2" spans="1:10" s="78" customFormat="1" hidden="1"/>
    <row r="3" spans="1:10" s="78" customFormat="1" hidden="1"/>
    <row r="4" spans="1:10" s="78" customFormat="1" hidden="1"/>
    <row r="5" spans="1:10" s="78" customFormat="1" hidden="1">
      <c r="E5" s="78" t="s">
        <v>271</v>
      </c>
    </row>
    <row r="6" spans="1:10" s="78" customFormat="1" hidden="1">
      <c r="A6" s="79" t="s">
        <v>21</v>
      </c>
      <c r="B6" s="78">
        <v>2018</v>
      </c>
    </row>
    <row r="7" spans="1:10" s="78" customFormat="1" ht="57" customHeight="1">
      <c r="F7" s="179" t="str">
        <f>"Приложение № 13а к Регламенту формирования бюджетных проектировок Федерального агентства водных ресурсовна "&amp;$B$6+1&amp;" год и на плановый период "&amp;$B$6+2&amp;" и "&amp;$B$6+3&amp;" годов"</f>
        <v>Приложение № 13а к Регламенту формирования бюджетных проектировок Федерального агентства водных ресурсовна 2019 год и на плановый период 2020 и 2021 годов</v>
      </c>
      <c r="G7" s="179"/>
      <c r="H7" s="179"/>
      <c r="I7" s="179"/>
    </row>
    <row r="8" spans="1:10" ht="35.25" customHeight="1">
      <c r="A8" s="177" t="s">
        <v>256</v>
      </c>
      <c r="B8" s="177"/>
      <c r="C8" s="177"/>
      <c r="D8" s="177"/>
      <c r="E8" s="177"/>
      <c r="F8" s="177"/>
      <c r="G8" s="177"/>
      <c r="H8" s="177"/>
      <c r="I8" s="177"/>
      <c r="J8" s="177"/>
    </row>
    <row r="10" spans="1:10" ht="12.75" customHeight="1">
      <c r="A10" s="176" t="s">
        <v>66</v>
      </c>
      <c r="B10" s="176" t="s">
        <v>135</v>
      </c>
      <c r="C10" s="176" t="s">
        <v>154</v>
      </c>
      <c r="D10" s="180" t="s">
        <v>281</v>
      </c>
      <c r="E10" s="181"/>
      <c r="F10" s="181"/>
      <c r="G10" s="181"/>
      <c r="H10" s="181"/>
      <c r="I10" s="181"/>
    </row>
    <row r="11" spans="1:10" ht="12.75" customHeight="1">
      <c r="A11" s="176"/>
      <c r="B11" s="176"/>
      <c r="C11" s="176"/>
      <c r="D11" s="178" t="s">
        <v>160</v>
      </c>
      <c r="E11" s="117" t="s">
        <v>155</v>
      </c>
      <c r="F11" s="178" t="s">
        <v>10</v>
      </c>
      <c r="G11" s="117" t="s">
        <v>155</v>
      </c>
      <c r="H11" s="178" t="s">
        <v>11</v>
      </c>
      <c r="I11" s="117" t="s">
        <v>155</v>
      </c>
    </row>
    <row r="12" spans="1:10" ht="139.5" customHeight="1">
      <c r="A12" s="176"/>
      <c r="B12" s="176"/>
      <c r="C12" s="176"/>
      <c r="D12" s="178"/>
      <c r="E12" s="117" t="s">
        <v>161</v>
      </c>
      <c r="F12" s="178"/>
      <c r="G12" s="117" t="s">
        <v>12</v>
      </c>
      <c r="H12" s="178"/>
      <c r="I12" s="117" t="s">
        <v>13</v>
      </c>
    </row>
    <row r="13" spans="1:10">
      <c r="A13" s="13" t="s">
        <v>34</v>
      </c>
      <c r="B13" s="13">
        <v>1</v>
      </c>
      <c r="C13" s="13" t="s">
        <v>219</v>
      </c>
      <c r="D13" s="117"/>
      <c r="E13" s="118"/>
      <c r="F13" s="118"/>
      <c r="G13" s="118"/>
      <c r="H13" s="118"/>
      <c r="I13" s="118"/>
    </row>
    <row r="14" spans="1:10">
      <c r="A14" s="13" t="s">
        <v>40</v>
      </c>
      <c r="B14" s="13">
        <v>2</v>
      </c>
      <c r="C14" s="13" t="s">
        <v>207</v>
      </c>
      <c r="D14" s="117"/>
      <c r="E14" s="118"/>
      <c r="F14" s="118"/>
      <c r="G14" s="118"/>
      <c r="H14" s="118"/>
      <c r="I14" s="118"/>
    </row>
    <row r="15" spans="1:10">
      <c r="A15" s="13" t="s">
        <v>31</v>
      </c>
      <c r="B15" s="13">
        <v>3</v>
      </c>
      <c r="C15" s="13" t="s">
        <v>208</v>
      </c>
      <c r="D15" s="117"/>
      <c r="E15" s="118"/>
      <c r="F15" s="118"/>
      <c r="G15" s="118"/>
      <c r="H15" s="118"/>
      <c r="I15" s="118"/>
    </row>
    <row r="16" spans="1:10">
      <c r="A16" s="13" t="s">
        <v>34</v>
      </c>
      <c r="B16" s="13">
        <v>4</v>
      </c>
      <c r="C16" s="13" t="s">
        <v>209</v>
      </c>
      <c r="D16" s="117"/>
      <c r="E16" s="118"/>
      <c r="F16" s="118"/>
      <c r="G16" s="118"/>
      <c r="H16" s="118"/>
      <c r="I16" s="118"/>
    </row>
    <row r="17" spans="1:9">
      <c r="A17" s="13" t="s">
        <v>31</v>
      </c>
      <c r="B17" s="13">
        <v>5</v>
      </c>
      <c r="C17" s="13" t="s">
        <v>67</v>
      </c>
      <c r="D17" s="117"/>
      <c r="E17" s="118"/>
      <c r="F17" s="118"/>
      <c r="G17" s="118"/>
      <c r="H17" s="118"/>
      <c r="I17" s="118"/>
    </row>
    <row r="18" spans="1:9">
      <c r="A18" s="13" t="s">
        <v>40</v>
      </c>
      <c r="B18" s="13">
        <v>6</v>
      </c>
      <c r="C18" s="13" t="s">
        <v>68</v>
      </c>
      <c r="D18" s="117"/>
      <c r="E18" s="118"/>
      <c r="F18" s="118"/>
      <c r="G18" s="118"/>
      <c r="H18" s="118"/>
      <c r="I18" s="118"/>
    </row>
    <row r="19" spans="1:9">
      <c r="A19" s="13" t="s">
        <v>31</v>
      </c>
      <c r="B19" s="13">
        <v>7</v>
      </c>
      <c r="C19" s="13" t="s">
        <v>69</v>
      </c>
      <c r="D19" s="117"/>
      <c r="E19" s="118"/>
      <c r="F19" s="118"/>
      <c r="G19" s="118"/>
      <c r="H19" s="118"/>
      <c r="I19" s="118"/>
    </row>
    <row r="20" spans="1:9">
      <c r="A20" s="13" t="s">
        <v>34</v>
      </c>
      <c r="B20" s="13">
        <v>8</v>
      </c>
      <c r="C20" s="13" t="s">
        <v>70</v>
      </c>
      <c r="D20" s="117"/>
      <c r="E20" s="118"/>
      <c r="F20" s="118"/>
      <c r="G20" s="118"/>
      <c r="H20" s="118"/>
      <c r="I20" s="118"/>
    </row>
    <row r="21" spans="1:9">
      <c r="A21" s="13" t="s">
        <v>34</v>
      </c>
      <c r="B21" s="13">
        <v>9</v>
      </c>
      <c r="C21" s="13" t="s">
        <v>71</v>
      </c>
      <c r="D21" s="117"/>
      <c r="E21" s="118"/>
      <c r="F21" s="118"/>
      <c r="G21" s="118"/>
      <c r="H21" s="118"/>
      <c r="I21" s="118"/>
    </row>
    <row r="22" spans="1:9">
      <c r="A22" s="13" t="s">
        <v>40</v>
      </c>
      <c r="B22" s="13">
        <v>10</v>
      </c>
      <c r="C22" s="13" t="s">
        <v>72</v>
      </c>
      <c r="D22" s="117"/>
      <c r="E22" s="118"/>
      <c r="F22" s="118"/>
      <c r="G22" s="118"/>
      <c r="H22" s="118"/>
      <c r="I22" s="118"/>
    </row>
    <row r="23" spans="1:9">
      <c r="A23" s="13" t="s">
        <v>40</v>
      </c>
      <c r="B23" s="13">
        <v>11</v>
      </c>
      <c r="C23" s="13" t="s">
        <v>210</v>
      </c>
      <c r="D23" s="117"/>
      <c r="E23" s="118"/>
      <c r="F23" s="118"/>
      <c r="G23" s="118"/>
      <c r="H23" s="118"/>
      <c r="I23" s="118"/>
    </row>
    <row r="24" spans="1:9">
      <c r="A24" s="13" t="s">
        <v>40</v>
      </c>
      <c r="B24" s="13">
        <v>12</v>
      </c>
      <c r="C24" s="13" t="s">
        <v>73</v>
      </c>
      <c r="D24" s="117"/>
      <c r="E24" s="118"/>
      <c r="F24" s="118"/>
      <c r="G24" s="118"/>
      <c r="H24" s="118"/>
      <c r="I24" s="118"/>
    </row>
    <row r="25" spans="1:9">
      <c r="A25" s="13" t="s">
        <v>40</v>
      </c>
      <c r="B25" s="13">
        <v>13</v>
      </c>
      <c r="C25" s="13" t="s">
        <v>74</v>
      </c>
      <c r="D25" s="117"/>
      <c r="E25" s="118"/>
      <c r="F25" s="118"/>
      <c r="G25" s="118"/>
      <c r="H25" s="118"/>
      <c r="I25" s="118"/>
    </row>
    <row r="26" spans="1:9">
      <c r="A26" s="13" t="s">
        <v>34</v>
      </c>
      <c r="B26" s="13">
        <v>14</v>
      </c>
      <c r="C26" s="13" t="s">
        <v>75</v>
      </c>
      <c r="D26" s="117"/>
      <c r="E26" s="118"/>
      <c r="F26" s="118"/>
      <c r="G26" s="118"/>
      <c r="H26" s="118"/>
      <c r="I26" s="118"/>
    </row>
    <row r="27" spans="1:9">
      <c r="A27" s="13" t="s">
        <v>40</v>
      </c>
      <c r="B27" s="13">
        <v>15</v>
      </c>
      <c r="C27" s="13" t="s">
        <v>76</v>
      </c>
      <c r="D27" s="117"/>
      <c r="E27" s="118"/>
      <c r="F27" s="118"/>
      <c r="G27" s="118"/>
      <c r="H27" s="118"/>
      <c r="I27" s="118"/>
    </row>
    <row r="28" spans="1:9">
      <c r="A28" s="13" t="s">
        <v>40</v>
      </c>
      <c r="B28" s="13">
        <v>16</v>
      </c>
      <c r="C28" s="13" t="s">
        <v>77</v>
      </c>
      <c r="D28" s="117"/>
      <c r="E28" s="118"/>
      <c r="F28" s="118"/>
      <c r="G28" s="118"/>
      <c r="H28" s="118"/>
      <c r="I28" s="118"/>
    </row>
    <row r="29" spans="1:9">
      <c r="A29" s="13" t="s">
        <v>31</v>
      </c>
      <c r="B29" s="13">
        <v>17</v>
      </c>
      <c r="C29" s="13" t="s">
        <v>78</v>
      </c>
      <c r="D29" s="117"/>
      <c r="E29" s="118"/>
      <c r="F29" s="118"/>
      <c r="G29" s="118"/>
      <c r="H29" s="118"/>
      <c r="I29" s="118"/>
    </row>
    <row r="30" spans="1:9">
      <c r="A30" s="13" t="s">
        <v>40</v>
      </c>
      <c r="B30" s="13">
        <v>18</v>
      </c>
      <c r="C30" s="13" t="s">
        <v>79</v>
      </c>
      <c r="D30" s="117"/>
      <c r="E30" s="118"/>
      <c r="F30" s="118"/>
      <c r="G30" s="118"/>
      <c r="H30" s="118"/>
      <c r="I30" s="118"/>
    </row>
    <row r="31" spans="1:9">
      <c r="A31" s="13" t="s">
        <v>41</v>
      </c>
      <c r="B31" s="13">
        <v>19</v>
      </c>
      <c r="C31" s="13" t="s">
        <v>80</v>
      </c>
      <c r="D31" s="117"/>
      <c r="E31" s="118"/>
      <c r="F31" s="118"/>
      <c r="G31" s="118"/>
      <c r="H31" s="118"/>
      <c r="I31" s="118"/>
    </row>
    <row r="32" spans="1:9">
      <c r="A32" s="13" t="s">
        <v>33</v>
      </c>
      <c r="B32" s="13">
        <v>20</v>
      </c>
      <c r="C32" s="13" t="s">
        <v>81</v>
      </c>
      <c r="D32" s="117"/>
      <c r="E32" s="118"/>
      <c r="F32" s="118"/>
      <c r="G32" s="118"/>
      <c r="H32" s="118"/>
      <c r="I32" s="118"/>
    </row>
    <row r="33" spans="1:9">
      <c r="A33" s="13" t="s">
        <v>33</v>
      </c>
      <c r="B33" s="13">
        <v>21</v>
      </c>
      <c r="C33" s="13" t="s">
        <v>211</v>
      </c>
      <c r="D33" s="117"/>
      <c r="E33" s="118"/>
      <c r="F33" s="118"/>
      <c r="G33" s="118"/>
      <c r="H33" s="118"/>
      <c r="I33" s="118"/>
    </row>
    <row r="34" spans="1:9">
      <c r="A34" s="13" t="s">
        <v>33</v>
      </c>
      <c r="B34" s="13">
        <v>22</v>
      </c>
      <c r="C34" s="13" t="s">
        <v>82</v>
      </c>
      <c r="D34" s="117"/>
      <c r="E34" s="80"/>
      <c r="F34" s="80"/>
      <c r="G34" s="80"/>
      <c r="H34" s="80"/>
      <c r="I34" s="80"/>
    </row>
    <row r="35" spans="1:9">
      <c r="A35" s="13" t="s">
        <v>41</v>
      </c>
      <c r="B35" s="13">
        <v>23</v>
      </c>
      <c r="C35" s="13" t="s">
        <v>83</v>
      </c>
      <c r="D35" s="117"/>
      <c r="E35" s="80"/>
      <c r="F35" s="80"/>
      <c r="G35" s="80"/>
      <c r="H35" s="80"/>
      <c r="I35" s="80"/>
    </row>
    <row r="36" spans="1:9">
      <c r="A36" s="13" t="s">
        <v>41</v>
      </c>
      <c r="B36" s="13">
        <v>24</v>
      </c>
      <c r="C36" s="13" t="s">
        <v>84</v>
      </c>
      <c r="D36" s="80"/>
      <c r="E36" s="80"/>
      <c r="F36" s="80"/>
      <c r="G36" s="80"/>
      <c r="H36" s="80"/>
      <c r="I36" s="80"/>
    </row>
    <row r="37" spans="1:9">
      <c r="A37" s="13" t="s">
        <v>33</v>
      </c>
      <c r="B37" s="13">
        <v>25</v>
      </c>
      <c r="C37" s="13" t="s">
        <v>85</v>
      </c>
      <c r="D37" s="80"/>
      <c r="E37" s="80"/>
      <c r="F37" s="80"/>
      <c r="G37" s="80"/>
      <c r="H37" s="80"/>
      <c r="I37" s="80"/>
    </row>
    <row r="38" spans="1:9">
      <c r="A38" s="13" t="s">
        <v>41</v>
      </c>
      <c r="B38" s="13">
        <v>26</v>
      </c>
      <c r="C38" s="13" t="s">
        <v>86</v>
      </c>
      <c r="D38" s="80"/>
      <c r="E38" s="80"/>
      <c r="F38" s="80"/>
      <c r="G38" s="80"/>
      <c r="H38" s="80"/>
      <c r="I38" s="80"/>
    </row>
    <row r="39" spans="1:9">
      <c r="A39" s="13" t="s">
        <v>41</v>
      </c>
      <c r="B39" s="13">
        <v>27</v>
      </c>
      <c r="C39" s="13" t="s">
        <v>156</v>
      </c>
      <c r="D39" s="80"/>
      <c r="E39" s="80"/>
      <c r="F39" s="80"/>
      <c r="G39" s="80"/>
      <c r="H39" s="80"/>
      <c r="I39" s="80"/>
    </row>
    <row r="40" spans="1:9">
      <c r="A40" s="13" t="s">
        <v>41</v>
      </c>
      <c r="B40" s="13">
        <v>28</v>
      </c>
      <c r="C40" s="13" t="s">
        <v>87</v>
      </c>
      <c r="D40" s="80"/>
      <c r="E40" s="80"/>
      <c r="F40" s="80"/>
      <c r="G40" s="80"/>
      <c r="H40" s="80"/>
      <c r="I40" s="80"/>
    </row>
    <row r="41" spans="1:9">
      <c r="A41" s="13" t="s">
        <v>33</v>
      </c>
      <c r="B41" s="13">
        <v>29</v>
      </c>
      <c r="C41" s="13" t="s">
        <v>88</v>
      </c>
      <c r="D41" s="80"/>
      <c r="E41" s="80"/>
      <c r="F41" s="80"/>
      <c r="G41" s="80"/>
      <c r="H41" s="80"/>
      <c r="I41" s="80"/>
    </row>
    <row r="42" spans="1:9">
      <c r="A42" s="13" t="s">
        <v>38</v>
      </c>
      <c r="B42" s="13">
        <v>30</v>
      </c>
      <c r="C42" s="13" t="s">
        <v>89</v>
      </c>
      <c r="D42" s="80"/>
      <c r="E42" s="80"/>
      <c r="F42" s="80"/>
      <c r="G42" s="80"/>
      <c r="H42" s="80"/>
      <c r="I42" s="80"/>
    </row>
    <row r="43" spans="1:9">
      <c r="A43" s="13" t="s">
        <v>36</v>
      </c>
      <c r="B43" s="13">
        <v>31</v>
      </c>
      <c r="C43" s="13" t="s">
        <v>90</v>
      </c>
      <c r="D43" s="80"/>
      <c r="E43" s="80"/>
      <c r="F43" s="80"/>
      <c r="G43" s="80"/>
      <c r="H43" s="80"/>
      <c r="I43" s="80"/>
    </row>
    <row r="44" spans="1:9">
      <c r="A44" s="13" t="s">
        <v>36</v>
      </c>
      <c r="B44" s="13">
        <v>32</v>
      </c>
      <c r="C44" s="13" t="s">
        <v>91</v>
      </c>
      <c r="D44" s="80"/>
      <c r="E44" s="80"/>
      <c r="F44" s="80"/>
      <c r="G44" s="80"/>
      <c r="H44" s="80"/>
      <c r="I44" s="80"/>
    </row>
    <row r="45" spans="1:9" ht="25.5">
      <c r="A45" s="13" t="s">
        <v>36</v>
      </c>
      <c r="B45" s="13">
        <v>33</v>
      </c>
      <c r="C45" s="13" t="s">
        <v>92</v>
      </c>
      <c r="D45" s="80"/>
      <c r="E45" s="80"/>
      <c r="F45" s="80"/>
      <c r="G45" s="80"/>
      <c r="H45" s="80"/>
      <c r="I45" s="80"/>
    </row>
    <row r="46" spans="1:9">
      <c r="A46" s="13" t="s">
        <v>36</v>
      </c>
      <c r="B46" s="13">
        <v>34</v>
      </c>
      <c r="C46" s="13" t="s">
        <v>94</v>
      </c>
      <c r="D46" s="80"/>
      <c r="E46" s="80"/>
      <c r="F46" s="80"/>
      <c r="G46" s="80"/>
      <c r="H46" s="80"/>
      <c r="I46" s="80"/>
    </row>
    <row r="47" spans="1:9" ht="25.5">
      <c r="A47" s="13" t="s">
        <v>38</v>
      </c>
      <c r="B47" s="13">
        <v>35</v>
      </c>
      <c r="C47" s="13" t="s">
        <v>95</v>
      </c>
      <c r="D47" s="80"/>
      <c r="E47" s="80"/>
      <c r="F47" s="80"/>
      <c r="G47" s="80"/>
      <c r="H47" s="80"/>
      <c r="I47" s="80"/>
    </row>
    <row r="48" spans="1:9" ht="25.5">
      <c r="A48" s="13" t="s">
        <v>36</v>
      </c>
      <c r="B48" s="13">
        <v>36</v>
      </c>
      <c r="C48" s="13" t="s">
        <v>96</v>
      </c>
      <c r="D48" s="80"/>
      <c r="E48" s="80"/>
      <c r="F48" s="80"/>
      <c r="G48" s="80"/>
      <c r="H48" s="80"/>
      <c r="I48" s="80"/>
    </row>
    <row r="49" spans="1:9">
      <c r="A49" s="13" t="s">
        <v>36</v>
      </c>
      <c r="B49" s="13">
        <v>37</v>
      </c>
      <c r="C49" s="13" t="s">
        <v>97</v>
      </c>
      <c r="D49" s="80"/>
      <c r="E49" s="80"/>
      <c r="F49" s="80"/>
      <c r="G49" s="80"/>
      <c r="H49" s="80"/>
      <c r="I49" s="80"/>
    </row>
    <row r="50" spans="1:9">
      <c r="A50" s="13" t="s">
        <v>38</v>
      </c>
      <c r="B50" s="13">
        <v>38</v>
      </c>
      <c r="C50" s="13" t="s">
        <v>218</v>
      </c>
      <c r="D50" s="80"/>
      <c r="E50" s="80"/>
      <c r="F50" s="80"/>
      <c r="G50" s="80"/>
      <c r="H50" s="80"/>
      <c r="I50" s="80"/>
    </row>
    <row r="51" spans="1:9">
      <c r="A51" s="13" t="s">
        <v>38</v>
      </c>
      <c r="B51" s="13">
        <v>39</v>
      </c>
      <c r="C51" s="13" t="s">
        <v>98</v>
      </c>
      <c r="D51" s="80"/>
      <c r="E51" s="80"/>
      <c r="F51" s="80"/>
      <c r="G51" s="80"/>
      <c r="H51" s="80"/>
      <c r="I51" s="80"/>
    </row>
    <row r="52" spans="1:9">
      <c r="A52" s="13" t="s">
        <v>42</v>
      </c>
      <c r="B52" s="13">
        <v>40</v>
      </c>
      <c r="C52" s="13" t="s">
        <v>212</v>
      </c>
      <c r="D52" s="80"/>
      <c r="E52" s="80"/>
      <c r="F52" s="80"/>
      <c r="G52" s="80"/>
      <c r="H52" s="80"/>
      <c r="I52" s="80"/>
    </row>
    <row r="53" spans="1:9">
      <c r="A53" s="13" t="s">
        <v>42</v>
      </c>
      <c r="B53" s="13">
        <v>41</v>
      </c>
      <c r="C53" s="13" t="s">
        <v>99</v>
      </c>
      <c r="D53" s="80"/>
      <c r="E53" s="80"/>
      <c r="F53" s="80"/>
      <c r="G53" s="80"/>
      <c r="H53" s="80"/>
      <c r="I53" s="80"/>
    </row>
    <row r="54" spans="1:9">
      <c r="A54" s="13" t="s">
        <v>34</v>
      </c>
      <c r="B54" s="13">
        <v>42</v>
      </c>
      <c r="C54" s="13" t="s">
        <v>100</v>
      </c>
      <c r="D54" s="80"/>
      <c r="E54" s="80"/>
      <c r="F54" s="80"/>
      <c r="G54" s="80"/>
      <c r="H54" s="80"/>
      <c r="I54" s="80"/>
    </row>
    <row r="55" spans="1:9">
      <c r="A55" s="13" t="s">
        <v>37</v>
      </c>
      <c r="B55" s="13">
        <v>43</v>
      </c>
      <c r="C55" s="13" t="s">
        <v>101</v>
      </c>
      <c r="D55" s="80"/>
      <c r="E55" s="80"/>
      <c r="F55" s="80"/>
      <c r="G55" s="80"/>
      <c r="H55" s="80"/>
      <c r="I55" s="80"/>
    </row>
    <row r="56" spans="1:9">
      <c r="A56" s="13" t="s">
        <v>31</v>
      </c>
      <c r="B56" s="13">
        <v>44</v>
      </c>
      <c r="C56" s="13" t="s">
        <v>102</v>
      </c>
      <c r="D56" s="80"/>
      <c r="E56" s="80"/>
      <c r="F56" s="80"/>
      <c r="G56" s="80"/>
      <c r="H56" s="80"/>
      <c r="I56" s="80"/>
    </row>
    <row r="57" spans="1:9">
      <c r="A57" s="13" t="s">
        <v>31</v>
      </c>
      <c r="B57" s="13">
        <v>45</v>
      </c>
      <c r="C57" s="13" t="s">
        <v>103</v>
      </c>
      <c r="D57" s="80"/>
      <c r="E57" s="80"/>
      <c r="F57" s="80"/>
      <c r="G57" s="80"/>
      <c r="H57" s="80"/>
      <c r="I57" s="80"/>
    </row>
    <row r="58" spans="1:9">
      <c r="A58" s="13" t="s">
        <v>42</v>
      </c>
      <c r="B58" s="13">
        <v>46</v>
      </c>
      <c r="C58" s="13" t="s">
        <v>104</v>
      </c>
      <c r="D58" s="80"/>
      <c r="E58" s="80"/>
      <c r="F58" s="80"/>
      <c r="G58" s="80"/>
      <c r="H58" s="80"/>
      <c r="I58" s="80"/>
    </row>
    <row r="59" spans="1:9">
      <c r="A59" s="13" t="s">
        <v>37</v>
      </c>
      <c r="B59" s="13">
        <v>47</v>
      </c>
      <c r="C59" s="13" t="s">
        <v>105</v>
      </c>
      <c r="D59" s="80"/>
      <c r="E59" s="80"/>
      <c r="F59" s="80"/>
      <c r="G59" s="80"/>
      <c r="H59" s="80"/>
      <c r="I59" s="80"/>
    </row>
    <row r="60" spans="1:9">
      <c r="A60" s="13" t="s">
        <v>31</v>
      </c>
      <c r="B60" s="13">
        <v>48</v>
      </c>
      <c r="C60" s="13" t="s">
        <v>106</v>
      </c>
      <c r="D60" s="80"/>
      <c r="E60" s="80"/>
      <c r="F60" s="80"/>
      <c r="G60" s="80"/>
      <c r="H60" s="80"/>
      <c r="I60" s="80"/>
    </row>
    <row r="61" spans="1:9">
      <c r="A61" s="13" t="s">
        <v>37</v>
      </c>
      <c r="B61" s="13">
        <v>49</v>
      </c>
      <c r="C61" s="13" t="s">
        <v>107</v>
      </c>
      <c r="D61" s="80"/>
      <c r="E61" s="80"/>
      <c r="F61" s="80"/>
      <c r="G61" s="80"/>
      <c r="H61" s="80"/>
      <c r="I61" s="80"/>
    </row>
    <row r="62" spans="1:9">
      <c r="A62" s="13" t="s">
        <v>31</v>
      </c>
      <c r="B62" s="13">
        <v>50</v>
      </c>
      <c r="C62" s="13" t="s">
        <v>108</v>
      </c>
      <c r="D62" s="80"/>
      <c r="E62" s="80"/>
      <c r="F62" s="80"/>
      <c r="G62" s="80"/>
      <c r="H62" s="80"/>
      <c r="I62" s="80"/>
    </row>
    <row r="63" spans="1:9">
      <c r="A63" s="13" t="s">
        <v>42</v>
      </c>
      <c r="B63" s="13">
        <v>51</v>
      </c>
      <c r="C63" s="13" t="s">
        <v>109</v>
      </c>
      <c r="D63" s="80"/>
      <c r="E63" s="80"/>
      <c r="F63" s="80"/>
      <c r="G63" s="80"/>
      <c r="H63" s="80"/>
      <c r="I63" s="80"/>
    </row>
    <row r="64" spans="1:9">
      <c r="A64" s="13" t="s">
        <v>31</v>
      </c>
      <c r="B64" s="13">
        <v>52</v>
      </c>
      <c r="C64" s="13" t="s">
        <v>110</v>
      </c>
      <c r="D64" s="80"/>
      <c r="E64" s="80"/>
      <c r="F64" s="80"/>
      <c r="G64" s="80"/>
      <c r="H64" s="80"/>
      <c r="I64" s="80"/>
    </row>
    <row r="65" spans="1:9">
      <c r="A65" s="13" t="s">
        <v>42</v>
      </c>
      <c r="B65" s="13">
        <v>54</v>
      </c>
      <c r="C65" s="13" t="s">
        <v>111</v>
      </c>
      <c r="D65" s="80"/>
      <c r="E65" s="80"/>
      <c r="F65" s="80"/>
      <c r="G65" s="80"/>
      <c r="H65" s="80"/>
      <c r="I65" s="80"/>
    </row>
    <row r="66" spans="1:9">
      <c r="A66" s="13" t="s">
        <v>42</v>
      </c>
      <c r="B66" s="13">
        <v>55</v>
      </c>
      <c r="C66" s="13" t="s">
        <v>112</v>
      </c>
      <c r="D66" s="80"/>
      <c r="E66" s="80"/>
      <c r="F66" s="80"/>
      <c r="G66" s="80"/>
      <c r="H66" s="80"/>
      <c r="I66" s="80"/>
    </row>
    <row r="67" spans="1:9">
      <c r="A67" s="13" t="s">
        <v>42</v>
      </c>
      <c r="B67" s="13">
        <v>56</v>
      </c>
      <c r="C67" s="13" t="s">
        <v>113</v>
      </c>
      <c r="D67" s="80"/>
      <c r="E67" s="80"/>
      <c r="F67" s="80"/>
      <c r="G67" s="80"/>
      <c r="H67" s="80"/>
      <c r="I67" s="80"/>
    </row>
    <row r="68" spans="1:9">
      <c r="A68" s="13" t="s">
        <v>43</v>
      </c>
      <c r="B68" s="13">
        <v>58</v>
      </c>
      <c r="C68" s="13" t="s">
        <v>114</v>
      </c>
      <c r="D68" s="80"/>
      <c r="E68" s="80"/>
      <c r="F68" s="80"/>
      <c r="G68" s="80"/>
      <c r="H68" s="80"/>
      <c r="I68" s="80"/>
    </row>
    <row r="69" spans="1:9">
      <c r="A69" s="13" t="s">
        <v>43</v>
      </c>
      <c r="B69" s="13">
        <v>59</v>
      </c>
      <c r="C69" s="13" t="s">
        <v>115</v>
      </c>
      <c r="D69" s="80"/>
      <c r="E69" s="80"/>
      <c r="F69" s="80"/>
      <c r="G69" s="80"/>
      <c r="H69" s="80"/>
      <c r="I69" s="80"/>
    </row>
    <row r="70" spans="1:9">
      <c r="A70" s="13" t="s">
        <v>43</v>
      </c>
      <c r="B70" s="13">
        <v>60</v>
      </c>
      <c r="C70" s="13" t="s">
        <v>116</v>
      </c>
      <c r="D70" s="80"/>
      <c r="E70" s="80"/>
      <c r="F70" s="80"/>
      <c r="G70" s="80"/>
      <c r="H70" s="80"/>
      <c r="I70" s="80"/>
    </row>
    <row r="71" spans="1:9">
      <c r="A71" s="13" t="s">
        <v>43</v>
      </c>
      <c r="B71" s="13">
        <v>61</v>
      </c>
      <c r="C71" s="13" t="s">
        <v>117</v>
      </c>
      <c r="D71" s="80"/>
      <c r="E71" s="80"/>
      <c r="F71" s="80"/>
      <c r="G71" s="80"/>
      <c r="H71" s="80"/>
      <c r="I71" s="80"/>
    </row>
    <row r="72" spans="1:9" ht="25.5">
      <c r="A72" s="13" t="s">
        <v>43</v>
      </c>
      <c r="B72" s="13">
        <v>62</v>
      </c>
      <c r="C72" s="13" t="s">
        <v>118</v>
      </c>
      <c r="D72" s="80"/>
      <c r="E72" s="80"/>
      <c r="F72" s="80"/>
      <c r="G72" s="80"/>
      <c r="H72" s="80"/>
      <c r="I72" s="80"/>
    </row>
    <row r="73" spans="1:9" ht="25.5">
      <c r="A73" s="13" t="s">
        <v>43</v>
      </c>
      <c r="B73" s="13">
        <v>63</v>
      </c>
      <c r="C73" s="13" t="s">
        <v>119</v>
      </c>
      <c r="D73" s="80"/>
      <c r="E73" s="80"/>
      <c r="F73" s="80"/>
      <c r="G73" s="80"/>
      <c r="H73" s="80"/>
      <c r="I73" s="80"/>
    </row>
    <row r="74" spans="1:9">
      <c r="A74" s="13" t="s">
        <v>32</v>
      </c>
      <c r="B74" s="13">
        <v>64</v>
      </c>
      <c r="C74" s="13" t="s">
        <v>120</v>
      </c>
      <c r="D74" s="80"/>
      <c r="E74" s="80"/>
      <c r="F74" s="80"/>
      <c r="G74" s="80"/>
      <c r="H74" s="80"/>
      <c r="I74" s="80"/>
    </row>
    <row r="75" spans="1:9">
      <c r="A75" s="13" t="s">
        <v>44</v>
      </c>
      <c r="B75" s="13">
        <v>65</v>
      </c>
      <c r="C75" s="13" t="s">
        <v>121</v>
      </c>
      <c r="D75" s="80"/>
      <c r="E75" s="80"/>
      <c r="F75" s="80"/>
      <c r="G75" s="80"/>
      <c r="H75" s="80"/>
      <c r="I75" s="80"/>
    </row>
    <row r="76" spans="1:9">
      <c r="A76" s="13" t="s">
        <v>35</v>
      </c>
      <c r="B76" s="13">
        <v>66</v>
      </c>
      <c r="C76" s="13" t="s">
        <v>122</v>
      </c>
      <c r="D76" s="80"/>
      <c r="E76" s="80"/>
      <c r="F76" s="80"/>
      <c r="G76" s="80"/>
      <c r="H76" s="80"/>
      <c r="I76" s="80"/>
    </row>
    <row r="77" spans="1:9">
      <c r="A77" s="13" t="s">
        <v>35</v>
      </c>
      <c r="B77" s="13">
        <v>67</v>
      </c>
      <c r="C77" s="13" t="s">
        <v>123</v>
      </c>
      <c r="D77" s="80"/>
      <c r="E77" s="80"/>
      <c r="F77" s="80"/>
      <c r="G77" s="80"/>
      <c r="H77" s="80"/>
      <c r="I77" s="80"/>
    </row>
    <row r="78" spans="1:9">
      <c r="A78" s="13" t="s">
        <v>32</v>
      </c>
      <c r="B78" s="13">
        <v>68</v>
      </c>
      <c r="C78" s="13" t="s">
        <v>213</v>
      </c>
      <c r="D78" s="80"/>
      <c r="E78" s="80"/>
      <c r="F78" s="80"/>
      <c r="G78" s="80"/>
      <c r="H78" s="80"/>
      <c r="I78" s="80"/>
    </row>
    <row r="79" spans="1:9">
      <c r="A79" s="13" t="s">
        <v>35</v>
      </c>
      <c r="B79" s="13">
        <v>69</v>
      </c>
      <c r="C79" s="13" t="s">
        <v>214</v>
      </c>
      <c r="D79" s="80"/>
      <c r="E79" s="80"/>
      <c r="F79" s="80"/>
      <c r="G79" s="80"/>
      <c r="H79" s="80"/>
      <c r="I79" s="80"/>
    </row>
    <row r="80" spans="1:9">
      <c r="A80" s="13" t="s">
        <v>35</v>
      </c>
      <c r="B80" s="13">
        <v>70</v>
      </c>
      <c r="C80" s="13" t="s">
        <v>124</v>
      </c>
      <c r="D80" s="80"/>
      <c r="E80" s="80"/>
      <c r="F80" s="80"/>
      <c r="G80" s="80"/>
      <c r="H80" s="80"/>
      <c r="I80" s="80"/>
    </row>
    <row r="81" spans="1:10">
      <c r="A81" s="13" t="s">
        <v>32</v>
      </c>
      <c r="B81" s="13">
        <v>71</v>
      </c>
      <c r="C81" s="13" t="s">
        <v>125</v>
      </c>
      <c r="D81" s="80"/>
      <c r="E81" s="80"/>
      <c r="F81" s="80"/>
      <c r="G81" s="80"/>
      <c r="H81" s="80"/>
      <c r="I81" s="80"/>
    </row>
    <row r="82" spans="1:10">
      <c r="A82" s="13" t="s">
        <v>32</v>
      </c>
      <c r="B82" s="13">
        <v>72</v>
      </c>
      <c r="C82" s="13" t="s">
        <v>126</v>
      </c>
      <c r="D82" s="80"/>
      <c r="E82" s="80"/>
      <c r="F82" s="80"/>
      <c r="G82" s="80"/>
      <c r="H82" s="80"/>
      <c r="I82" s="80"/>
    </row>
    <row r="83" spans="1:10">
      <c r="A83" s="13" t="s">
        <v>43</v>
      </c>
      <c r="B83" s="13">
        <v>73</v>
      </c>
      <c r="C83" s="13" t="s">
        <v>127</v>
      </c>
      <c r="D83" s="80"/>
      <c r="E83" s="80"/>
      <c r="F83" s="80"/>
      <c r="G83" s="80"/>
      <c r="H83" s="80"/>
      <c r="I83" s="80"/>
    </row>
    <row r="84" spans="1:10">
      <c r="A84" s="13" t="s">
        <v>32</v>
      </c>
      <c r="B84" s="13">
        <v>74</v>
      </c>
      <c r="C84" s="13" t="s">
        <v>128</v>
      </c>
      <c r="D84" s="80"/>
      <c r="E84" s="80"/>
      <c r="F84" s="80"/>
      <c r="G84" s="80"/>
      <c r="H84" s="80"/>
      <c r="I84" s="80"/>
    </row>
    <row r="85" spans="1:10">
      <c r="A85" s="13" t="s">
        <v>39</v>
      </c>
      <c r="B85" s="13">
        <v>80</v>
      </c>
      <c r="C85" s="13" t="s">
        <v>129</v>
      </c>
      <c r="D85" s="80"/>
      <c r="E85" s="80"/>
      <c r="F85" s="80"/>
      <c r="G85" s="80"/>
      <c r="H85" s="80"/>
      <c r="I85" s="80"/>
    </row>
    <row r="86" spans="1:10">
      <c r="A86" s="13" t="s">
        <v>30</v>
      </c>
      <c r="B86" s="13">
        <v>81</v>
      </c>
      <c r="C86" s="13" t="s">
        <v>215</v>
      </c>
      <c r="D86" s="80"/>
      <c r="E86" s="80"/>
      <c r="F86" s="80"/>
      <c r="G86" s="80"/>
      <c r="H86" s="80"/>
      <c r="I86" s="80"/>
    </row>
    <row r="87" spans="1:10">
      <c r="A87" s="13" t="s">
        <v>30</v>
      </c>
      <c r="B87" s="13">
        <v>82</v>
      </c>
      <c r="C87" s="13" t="s">
        <v>216</v>
      </c>
      <c r="D87" s="80"/>
      <c r="E87" s="80"/>
      <c r="F87" s="80"/>
      <c r="G87" s="80"/>
      <c r="H87" s="80"/>
      <c r="I87" s="80"/>
    </row>
    <row r="88" spans="1:10">
      <c r="A88" s="13" t="s">
        <v>30</v>
      </c>
      <c r="B88" s="13">
        <v>83</v>
      </c>
      <c r="C88" s="13" t="s">
        <v>217</v>
      </c>
      <c r="D88" s="80"/>
      <c r="E88" s="80"/>
      <c r="F88" s="80"/>
      <c r="G88" s="80"/>
      <c r="H88" s="80"/>
      <c r="I88" s="80"/>
    </row>
    <row r="89" spans="1:10">
      <c r="A89" s="13" t="s">
        <v>39</v>
      </c>
      <c r="B89" s="13">
        <v>85</v>
      </c>
      <c r="C89" s="13" t="s">
        <v>130</v>
      </c>
      <c r="D89" s="80"/>
      <c r="E89" s="80"/>
      <c r="F89" s="80"/>
      <c r="G89" s="80"/>
      <c r="H89" s="80"/>
      <c r="I89" s="80"/>
    </row>
    <row r="90" spans="1:10">
      <c r="A90" s="13" t="s">
        <v>30</v>
      </c>
      <c r="B90" s="13">
        <v>86</v>
      </c>
      <c r="C90" s="13" t="s">
        <v>131</v>
      </c>
      <c r="D90" s="80"/>
      <c r="E90" s="80"/>
      <c r="F90" s="80"/>
      <c r="G90" s="80"/>
      <c r="H90" s="80"/>
      <c r="I90" s="80"/>
    </row>
    <row r="91" spans="1:10">
      <c r="A91" s="13" t="s">
        <v>30</v>
      </c>
      <c r="B91" s="13">
        <v>87</v>
      </c>
      <c r="C91" s="13" t="s">
        <v>132</v>
      </c>
      <c r="D91" s="80"/>
      <c r="E91" s="80"/>
      <c r="F91" s="80"/>
      <c r="G91" s="80"/>
      <c r="H91" s="80"/>
      <c r="I91" s="80"/>
    </row>
    <row r="92" spans="1:10">
      <c r="A92" s="13" t="s">
        <v>30</v>
      </c>
      <c r="B92" s="13">
        <v>89</v>
      </c>
      <c r="C92" s="13" t="s">
        <v>133</v>
      </c>
      <c r="D92" s="80"/>
      <c r="E92" s="80"/>
      <c r="F92" s="80"/>
      <c r="G92" s="80"/>
      <c r="H92" s="80"/>
      <c r="I92" s="80"/>
    </row>
    <row r="93" spans="1:10">
      <c r="A93" s="13" t="s">
        <v>37</v>
      </c>
      <c r="B93" s="13">
        <v>90</v>
      </c>
      <c r="C93" s="13" t="s">
        <v>134</v>
      </c>
      <c r="D93" s="80"/>
      <c r="E93" s="80"/>
      <c r="F93" s="80"/>
      <c r="G93" s="80"/>
      <c r="H93" s="80"/>
      <c r="I93" s="80"/>
    </row>
    <row r="94" spans="1:10">
      <c r="A94" s="13" t="s">
        <v>30</v>
      </c>
      <c r="B94" s="13" t="s">
        <v>151</v>
      </c>
      <c r="C94" s="13" t="s">
        <v>152</v>
      </c>
      <c r="D94" s="80"/>
      <c r="E94" s="80"/>
      <c r="F94" s="80"/>
      <c r="G94" s="80"/>
      <c r="H94" s="80"/>
      <c r="I94" s="80"/>
      <c r="J94" s="84"/>
    </row>
    <row r="95" spans="1:10">
      <c r="A95" s="13" t="s">
        <v>30</v>
      </c>
      <c r="B95" s="13" t="s">
        <v>2</v>
      </c>
      <c r="C95" s="13" t="s">
        <v>153</v>
      </c>
      <c r="D95" s="80"/>
      <c r="E95" s="80"/>
      <c r="F95" s="80"/>
      <c r="G95" s="80"/>
      <c r="H95" s="80"/>
      <c r="I95" s="80"/>
      <c r="J95" s="84"/>
    </row>
    <row r="96" spans="1:10">
      <c r="A96" s="13"/>
      <c r="B96" s="13" t="s">
        <v>257</v>
      </c>
      <c r="C96" s="80" t="s">
        <v>251</v>
      </c>
      <c r="D96" s="80"/>
      <c r="E96" s="80"/>
      <c r="F96" s="80"/>
      <c r="G96" s="80"/>
      <c r="H96" s="80"/>
      <c r="I96" s="80"/>
      <c r="J96" s="81"/>
    </row>
    <row r="97" spans="1:10">
      <c r="A97" s="13"/>
      <c r="B97" s="13" t="s">
        <v>258</v>
      </c>
      <c r="C97" s="80" t="s">
        <v>252</v>
      </c>
      <c r="D97" s="80"/>
      <c r="E97" s="80"/>
      <c r="F97" s="80"/>
      <c r="G97" s="80"/>
      <c r="H97" s="80"/>
      <c r="I97" s="80"/>
      <c r="J97" s="81"/>
    </row>
    <row r="98" spans="1:10">
      <c r="A98" s="83" t="s">
        <v>157</v>
      </c>
      <c r="B98" s="70" t="s">
        <v>158</v>
      </c>
      <c r="C98" s="83" t="s">
        <v>159</v>
      </c>
      <c r="D98" s="80">
        <f t="shared" ref="D98:I98" si="0">SUM(D13:D97)</f>
        <v>0</v>
      </c>
      <c r="E98" s="80">
        <f t="shared" si="0"/>
        <v>0</v>
      </c>
      <c r="F98" s="80">
        <f t="shared" si="0"/>
        <v>0</v>
      </c>
      <c r="G98" s="80">
        <f t="shared" si="0"/>
        <v>0</v>
      </c>
      <c r="H98" s="80">
        <f t="shared" si="0"/>
        <v>0</v>
      </c>
      <c r="I98" s="80">
        <f t="shared" si="0"/>
        <v>0</v>
      </c>
    </row>
  </sheetData>
  <autoFilter ref="A12:J95"/>
  <mergeCells count="9">
    <mergeCell ref="A10:A12"/>
    <mergeCell ref="A8:J8"/>
    <mergeCell ref="H11:H12"/>
    <mergeCell ref="F7:I7"/>
    <mergeCell ref="F11:F12"/>
    <mergeCell ref="D10:I10"/>
    <mergeCell ref="D11:D12"/>
    <mergeCell ref="C10:C12"/>
    <mergeCell ref="B10:B12"/>
  </mergeCells>
  <phoneticPr fontId="2" type="noConversion"/>
  <pageMargins left="0.78740157480314965" right="0.19685039370078741" top="0.39370078740157483" bottom="0.39370078740157483" header="0" footer="0.19685039370078741"/>
  <pageSetup paperSize="9" scale="83" firstPageNumber="130" fitToHeight="0" orientation="landscape" useFirstPageNumber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theme="5" tint="-0.249977111117893"/>
    <pageSetUpPr fitToPage="1"/>
  </sheetPr>
  <dimension ref="A1:AW120"/>
  <sheetViews>
    <sheetView view="pageBreakPreview" topLeftCell="E7" zoomScale="85" zoomScaleNormal="100" workbookViewId="0">
      <selection activeCell="E15" sqref="E15:L15"/>
    </sheetView>
  </sheetViews>
  <sheetFormatPr defaultColWidth="9.140625" defaultRowHeight="12.75"/>
  <cols>
    <col min="1" max="1" width="11.7109375" style="7" hidden="1" customWidth="1"/>
    <col min="2" max="2" width="9.140625" style="7" hidden="1" customWidth="1"/>
    <col min="3" max="3" width="9.140625" style="6" hidden="1" customWidth="1"/>
    <col min="4" max="4" width="10.5703125" style="7" hidden="1" customWidth="1"/>
    <col min="5" max="5" width="19.140625" style="7" customWidth="1"/>
    <col min="6" max="6" width="19.140625" style="7" hidden="1" customWidth="1"/>
    <col min="7" max="7" width="9.140625" style="7"/>
    <col min="8" max="8" width="0" style="7" hidden="1" customWidth="1"/>
    <col min="9" max="9" width="9.85546875" style="7" customWidth="1"/>
    <col min="10" max="10" width="9.140625" style="7"/>
    <col min="11" max="12" width="9.85546875" style="7" customWidth="1"/>
    <col min="13" max="13" width="9.140625" style="7"/>
    <col min="14" max="14" width="10.42578125" style="7" customWidth="1"/>
    <col min="15" max="15" width="9.140625" style="7"/>
    <col min="16" max="16" width="11.7109375" style="7" hidden="1" customWidth="1"/>
    <col min="17" max="17" width="13.140625" style="7" hidden="1" customWidth="1"/>
    <col min="18" max="19" width="0" style="7" hidden="1" customWidth="1"/>
    <col min="20" max="23" width="8.28515625" style="35" customWidth="1"/>
    <col min="24" max="24" width="15.140625" style="35" customWidth="1"/>
    <col min="25" max="30" width="9.140625" style="35" customWidth="1"/>
    <col min="31" max="43" width="9.42578125" style="35" customWidth="1"/>
    <col min="44" max="44" width="13.85546875" style="6" customWidth="1"/>
    <col min="45" max="46" width="8.28515625" style="7" customWidth="1"/>
    <col min="47" max="48" width="9.42578125" style="7" customWidth="1"/>
    <col min="49" max="49" width="9.5703125" style="7" customWidth="1"/>
    <col min="50" max="16384" width="9.140625" style="7"/>
  </cols>
  <sheetData>
    <row r="1" spans="1:49" hidden="1">
      <c r="A1" s="7" t="s">
        <v>8</v>
      </c>
      <c r="B1" s="6" t="s">
        <v>19</v>
      </c>
      <c r="D1" s="6"/>
      <c r="L1" s="34"/>
      <c r="M1" s="34"/>
      <c r="N1" s="34"/>
    </row>
    <row r="2" spans="1:49" hidden="1">
      <c r="A2" s="7" t="s">
        <v>9</v>
      </c>
      <c r="B2" s="6" t="s">
        <v>20</v>
      </c>
      <c r="D2" s="6"/>
    </row>
    <row r="3" spans="1:49" hidden="1">
      <c r="A3" s="7" t="s">
        <v>17</v>
      </c>
      <c r="B3" s="3" t="s">
        <v>341</v>
      </c>
      <c r="D3" s="6"/>
      <c r="E3" s="121" t="s">
        <v>325</v>
      </c>
    </row>
    <row r="4" spans="1:49" hidden="1">
      <c r="A4" s="7" t="s">
        <v>18</v>
      </c>
      <c r="B4" s="72" t="s">
        <v>302</v>
      </c>
      <c r="D4" s="6"/>
      <c r="E4" s="121" t="s">
        <v>322</v>
      </c>
    </row>
    <row r="5" spans="1:49" hidden="1">
      <c r="A5" s="7" t="s">
        <v>93</v>
      </c>
      <c r="B5" s="6" t="s">
        <v>62</v>
      </c>
      <c r="D5" s="6"/>
      <c r="E5" s="121" t="s">
        <v>334</v>
      </c>
    </row>
    <row r="6" spans="1:49" hidden="1">
      <c r="A6" s="7" t="s">
        <v>21</v>
      </c>
      <c r="B6" s="3" t="s">
        <v>337</v>
      </c>
      <c r="D6" s="6"/>
    </row>
    <row r="7" spans="1:49">
      <c r="B7" s="6"/>
      <c r="D7" s="6"/>
      <c r="AW7" s="44" t="s">
        <v>220</v>
      </c>
    </row>
    <row r="8" spans="1:49">
      <c r="B8" s="6"/>
      <c r="C8" s="36"/>
      <c r="D8" s="6"/>
      <c r="AR8" s="34"/>
      <c r="AW8" s="34" t="s">
        <v>46</v>
      </c>
    </row>
    <row r="9" spans="1:49">
      <c r="B9" s="6"/>
      <c r="C9" s="36"/>
      <c r="D9" s="6"/>
      <c r="AR9" s="34"/>
      <c r="AW9" s="34" t="s">
        <v>52</v>
      </c>
    </row>
    <row r="10" spans="1:49">
      <c r="B10" s="6"/>
      <c r="C10" s="36"/>
      <c r="D10" s="6"/>
      <c r="AR10" s="34"/>
      <c r="AW10" s="34" t="str">
        <f>" на "&amp;B6+1&amp;" год и на плановый период "&amp;B6+2&amp;" и "&amp;B6+3&amp;" годов"</f>
        <v xml:space="preserve"> на 2019 год и на плановый период 2020 и 2021 годов</v>
      </c>
    </row>
    <row r="11" spans="1:49">
      <c r="B11" s="6"/>
      <c r="C11" s="36"/>
      <c r="D11" s="6"/>
      <c r="AR11" s="34"/>
      <c r="AW11" s="34"/>
    </row>
    <row r="12" spans="1:49" ht="29.25" customHeight="1">
      <c r="B12" s="6"/>
      <c r="C12" s="36"/>
      <c r="D12" s="6"/>
      <c r="E12" s="131" t="str">
        <f>"Перечень мероприятий, направленных на охрану и восстановление водных объектов по ГП 028, Рз "&amp;B1&amp;", ПР "&amp;B2&amp; ", ЦС "&amp;B3&amp;" "&amp;E3&amp;", "</f>
        <v xml:space="preserve">Перечень мероприятий, направленных на охрану и восстановление водных объектов по ГП 028, Рз 04, ПР 06, ЦС 28 6 П2 50160 "Субсидии на мероприятия федеральной целевой программы "Развитие водохозяйственного комплекса Российской Федерации в 2012 - 2020 годах", </v>
      </c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  <c r="AD12" s="132"/>
      <c r="AE12" s="132"/>
      <c r="AF12" s="132"/>
      <c r="AG12" s="132"/>
      <c r="AH12" s="132"/>
      <c r="AI12" s="132"/>
      <c r="AJ12" s="132"/>
      <c r="AK12" s="132"/>
      <c r="AL12" s="132"/>
      <c r="AM12" s="132"/>
      <c r="AN12" s="132"/>
      <c r="AO12" s="132"/>
      <c r="AP12" s="132"/>
      <c r="AQ12" s="132"/>
      <c r="AR12" s="132"/>
      <c r="AS12" s="132"/>
      <c r="AT12" s="132"/>
      <c r="AU12" s="132"/>
      <c r="AV12" s="132"/>
      <c r="AW12" s="132"/>
    </row>
    <row r="13" spans="1:49" ht="21" customHeight="1">
      <c r="B13" s="6"/>
      <c r="C13" s="36"/>
      <c r="D13" s="6"/>
      <c r="E13" s="131" t="str">
        <f>"ВР "&amp;B4&amp;" "&amp;E4&amp;", по направлению "&amp;E5</f>
        <v>ВР 523 "Консолидированные субсидии", по направлению "Восстановление и экологическая реабилитация водных объектов, утративших способность к самоочищению, предотвращение истощения водных объектов, ликвидация их засорения и загрязнения"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  <c r="AW13" s="132"/>
    </row>
    <row r="14" spans="1:49" ht="18.75" customHeight="1">
      <c r="B14" s="6"/>
      <c r="C14" s="36"/>
      <c r="D14" s="6"/>
      <c r="E14" s="131" t="str">
        <f>" на "&amp;B6+1&amp;" год и на плановый период "&amp;B6+2&amp;" и "&amp;B6+3&amp;" годов, включенных в Государственную программу субъекта Российской Федерации"</f>
        <v xml:space="preserve"> на 2019 год и на плановый период 2020 и 2021 годов, включенных в Государственную программу субъекта Российской Федерации</v>
      </c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  <c r="AW14" s="132"/>
    </row>
    <row r="15" spans="1:49" s="45" customFormat="1" ht="15.75">
      <c r="C15" s="46"/>
      <c r="E15" s="184"/>
      <c r="F15" s="185"/>
      <c r="G15" s="185"/>
      <c r="H15" s="185"/>
      <c r="I15" s="185"/>
      <c r="J15" s="185"/>
      <c r="K15" s="185"/>
      <c r="L15" s="185"/>
      <c r="M15" s="45" t="s">
        <v>222</v>
      </c>
      <c r="O15" s="186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  <c r="AF15" s="187"/>
      <c r="AG15" s="187"/>
      <c r="AH15" s="187"/>
      <c r="AI15" s="187"/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7"/>
      <c r="AV15" s="187"/>
      <c r="AW15" s="187"/>
    </row>
    <row r="16" spans="1:49">
      <c r="E16" s="161" t="s">
        <v>230</v>
      </c>
      <c r="F16" s="161"/>
      <c r="G16" s="161"/>
      <c r="H16" s="161"/>
      <c r="I16" s="161"/>
      <c r="J16" s="161"/>
      <c r="K16" s="161"/>
      <c r="L16" s="161"/>
      <c r="O16" s="161" t="s">
        <v>231</v>
      </c>
      <c r="P16" s="161"/>
      <c r="Q16" s="161"/>
      <c r="R16" s="161"/>
      <c r="S16" s="161"/>
      <c r="T16" s="161"/>
      <c r="U16" s="161"/>
      <c r="V16" s="161"/>
      <c r="W16" s="161"/>
      <c r="X16" s="161"/>
      <c r="Y16" s="161"/>
      <c r="Z16" s="161"/>
      <c r="AA16" s="161"/>
      <c r="AB16" s="161"/>
      <c r="AC16" s="161"/>
      <c r="AD16" s="161"/>
      <c r="AE16" s="161"/>
      <c r="AF16" s="161"/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161"/>
      <c r="AV16" s="161"/>
      <c r="AW16" s="161"/>
    </row>
    <row r="17" spans="1:49" ht="27" customHeight="1">
      <c r="A17" s="7" t="s">
        <v>28</v>
      </c>
      <c r="B17" s="7" t="s">
        <v>51</v>
      </c>
      <c r="E17" s="162"/>
      <c r="F17" s="162"/>
      <c r="G17" s="162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162"/>
      <c r="Y17" s="162"/>
      <c r="Z17" s="162"/>
      <c r="AA17" s="162"/>
      <c r="AB17" s="162"/>
      <c r="AC17" s="162"/>
      <c r="AD17" s="162"/>
      <c r="AE17" s="162"/>
      <c r="AF17" s="162"/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</row>
    <row r="18" spans="1:49">
      <c r="E18" s="163" t="s">
        <v>29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61"/>
      <c r="Z18" s="161"/>
      <c r="AA18" s="161"/>
      <c r="AB18" s="161"/>
      <c r="AC18" s="161"/>
      <c r="AD18" s="161"/>
      <c r="AE18" s="161"/>
      <c r="AF18" s="161"/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  <c r="AW18" s="161"/>
    </row>
    <row r="20" spans="1:49" s="28" customFormat="1" ht="16.5" customHeight="1">
      <c r="A20" s="129" t="s">
        <v>23</v>
      </c>
      <c r="B20" s="129" t="s">
        <v>22</v>
      </c>
      <c r="C20" s="129" t="s">
        <v>135</v>
      </c>
      <c r="D20" s="129" t="s">
        <v>144</v>
      </c>
      <c r="E20" s="129" t="s">
        <v>138</v>
      </c>
      <c r="F20" s="129" t="s">
        <v>14</v>
      </c>
      <c r="G20" s="129" t="s">
        <v>150</v>
      </c>
      <c r="H20" s="129" t="s">
        <v>149</v>
      </c>
      <c r="I20" s="129" t="s">
        <v>145</v>
      </c>
      <c r="J20" s="129" t="s">
        <v>25</v>
      </c>
      <c r="K20" s="129" t="s">
        <v>24</v>
      </c>
      <c r="L20" s="129" t="s">
        <v>0</v>
      </c>
      <c r="M20" s="129" t="s">
        <v>146</v>
      </c>
      <c r="N20" s="129" t="s">
        <v>6</v>
      </c>
      <c r="O20" s="129" t="s">
        <v>7</v>
      </c>
      <c r="P20" s="129" t="s">
        <v>204</v>
      </c>
      <c r="Q20" s="129" t="str">
        <f>"Ожидаемое выполнение в "&amp;B6&amp;" г."</f>
        <v>Ожидаемое выполнение в 2018 г.</v>
      </c>
      <c r="R20" s="129" t="s">
        <v>201</v>
      </c>
      <c r="S20" s="182" t="s">
        <v>202</v>
      </c>
      <c r="T20" s="142" t="s">
        <v>312</v>
      </c>
      <c r="U20" s="142"/>
      <c r="V20" s="142"/>
      <c r="W20" s="142"/>
      <c r="X20" s="142"/>
      <c r="Y20" s="152"/>
      <c r="Z20" s="142" t="s">
        <v>296</v>
      </c>
      <c r="AA20" s="142"/>
      <c r="AB20" s="142"/>
      <c r="AC20" s="142"/>
      <c r="AD20" s="142"/>
      <c r="AE20" s="152"/>
      <c r="AF20" s="142" t="s">
        <v>324</v>
      </c>
      <c r="AG20" s="142"/>
      <c r="AH20" s="142"/>
      <c r="AI20" s="142"/>
      <c r="AJ20" s="142"/>
      <c r="AK20" s="152"/>
      <c r="AL20" s="142" t="s">
        <v>346</v>
      </c>
      <c r="AM20" s="142"/>
      <c r="AN20" s="142"/>
      <c r="AO20" s="142"/>
      <c r="AP20" s="142"/>
      <c r="AQ20" s="152"/>
      <c r="AR20" s="129" t="s">
        <v>297</v>
      </c>
      <c r="AS20" s="133" t="s">
        <v>181</v>
      </c>
      <c r="AT20" s="134"/>
      <c r="AU20" s="134"/>
      <c r="AV20" s="134"/>
      <c r="AW20" s="138"/>
    </row>
    <row r="21" spans="1:49" s="28" customFormat="1" ht="75" customHeight="1">
      <c r="A21" s="130"/>
      <c r="B21" s="130"/>
      <c r="C21" s="130"/>
      <c r="D21" s="130"/>
      <c r="E21" s="159"/>
      <c r="F21" s="130"/>
      <c r="G21" s="159"/>
      <c r="H21" s="159"/>
      <c r="I21" s="159"/>
      <c r="J21" s="159"/>
      <c r="K21" s="159"/>
      <c r="L21" s="159"/>
      <c r="M21" s="159"/>
      <c r="N21" s="159"/>
      <c r="O21" s="159"/>
      <c r="P21" s="130"/>
      <c r="Q21" s="130"/>
      <c r="R21" s="130"/>
      <c r="S21" s="183"/>
      <c r="T21" s="142" t="s">
        <v>306</v>
      </c>
      <c r="U21" s="142" t="s">
        <v>307</v>
      </c>
      <c r="V21" s="152"/>
      <c r="W21" s="152"/>
      <c r="X21" s="152"/>
      <c r="Y21" s="114" t="s">
        <v>308</v>
      </c>
      <c r="Z21" s="142" t="s">
        <v>306</v>
      </c>
      <c r="AA21" s="142" t="s">
        <v>307</v>
      </c>
      <c r="AB21" s="152"/>
      <c r="AC21" s="152"/>
      <c r="AD21" s="152"/>
      <c r="AE21" s="114" t="s">
        <v>308</v>
      </c>
      <c r="AF21" s="142" t="s">
        <v>306</v>
      </c>
      <c r="AG21" s="142" t="s">
        <v>307</v>
      </c>
      <c r="AH21" s="152"/>
      <c r="AI21" s="152"/>
      <c r="AJ21" s="152"/>
      <c r="AK21" s="114" t="s">
        <v>308</v>
      </c>
      <c r="AL21" s="142" t="s">
        <v>306</v>
      </c>
      <c r="AM21" s="142" t="s">
        <v>307</v>
      </c>
      <c r="AN21" s="152"/>
      <c r="AO21" s="152"/>
      <c r="AP21" s="152"/>
      <c r="AQ21" s="114" t="s">
        <v>308</v>
      </c>
      <c r="AR21" s="159"/>
      <c r="AS21" s="157" t="s">
        <v>182</v>
      </c>
      <c r="AT21" s="157" t="s">
        <v>183</v>
      </c>
      <c r="AU21" s="157" t="s">
        <v>236</v>
      </c>
      <c r="AV21" s="157" t="s">
        <v>184</v>
      </c>
      <c r="AW21" s="157" t="s">
        <v>221</v>
      </c>
    </row>
    <row r="22" spans="1:49" s="29" customFormat="1" ht="144">
      <c r="A22" s="110"/>
      <c r="B22" s="110">
        <v>1</v>
      </c>
      <c r="C22" s="110">
        <v>2</v>
      </c>
      <c r="D22" s="110">
        <v>3</v>
      </c>
      <c r="E22" s="130"/>
      <c r="F22" s="110">
        <v>2</v>
      </c>
      <c r="G22" s="130">
        <v>2</v>
      </c>
      <c r="H22" s="130">
        <v>4</v>
      </c>
      <c r="I22" s="130">
        <v>3</v>
      </c>
      <c r="J22" s="130">
        <v>4</v>
      </c>
      <c r="K22" s="130">
        <v>5</v>
      </c>
      <c r="L22" s="130">
        <v>6</v>
      </c>
      <c r="M22" s="130">
        <v>7</v>
      </c>
      <c r="N22" s="130">
        <v>8</v>
      </c>
      <c r="O22" s="130">
        <v>9</v>
      </c>
      <c r="P22" s="110">
        <v>11</v>
      </c>
      <c r="Q22" s="110">
        <v>12</v>
      </c>
      <c r="R22" s="110">
        <v>13</v>
      </c>
      <c r="S22" s="105">
        <v>14</v>
      </c>
      <c r="T22" s="152"/>
      <c r="U22" s="110" t="s">
        <v>309</v>
      </c>
      <c r="V22" s="110" t="s">
        <v>310</v>
      </c>
      <c r="W22" s="110" t="s">
        <v>313</v>
      </c>
      <c r="X22" s="110" t="s">
        <v>331</v>
      </c>
      <c r="Y22" s="110" t="s">
        <v>311</v>
      </c>
      <c r="Z22" s="152"/>
      <c r="AA22" s="110" t="s">
        <v>309</v>
      </c>
      <c r="AB22" s="110" t="s">
        <v>310</v>
      </c>
      <c r="AC22" s="110" t="s">
        <v>313</v>
      </c>
      <c r="AD22" s="110" t="s">
        <v>331</v>
      </c>
      <c r="AE22" s="110" t="s">
        <v>311</v>
      </c>
      <c r="AF22" s="152"/>
      <c r="AG22" s="110" t="s">
        <v>309</v>
      </c>
      <c r="AH22" s="110" t="s">
        <v>310</v>
      </c>
      <c r="AI22" s="110" t="s">
        <v>313</v>
      </c>
      <c r="AJ22" s="110" t="s">
        <v>331</v>
      </c>
      <c r="AK22" s="110" t="s">
        <v>311</v>
      </c>
      <c r="AL22" s="152"/>
      <c r="AM22" s="110" t="s">
        <v>309</v>
      </c>
      <c r="AN22" s="110" t="s">
        <v>310</v>
      </c>
      <c r="AO22" s="110" t="s">
        <v>313</v>
      </c>
      <c r="AP22" s="110" t="s">
        <v>331</v>
      </c>
      <c r="AQ22" s="110" t="s">
        <v>311</v>
      </c>
      <c r="AR22" s="130">
        <v>16</v>
      </c>
      <c r="AS22" s="158"/>
      <c r="AT22" s="158">
        <v>18</v>
      </c>
      <c r="AU22" s="158">
        <v>19</v>
      </c>
      <c r="AV22" s="158">
        <v>20</v>
      </c>
      <c r="AW22" s="158">
        <v>21</v>
      </c>
    </row>
    <row r="23" spans="1:49" s="29" customFormat="1">
      <c r="A23" s="38"/>
      <c r="B23" s="26"/>
      <c r="C23" s="27"/>
      <c r="D23" s="26"/>
      <c r="E23" s="26">
        <v>1</v>
      </c>
      <c r="F23" s="26"/>
      <c r="G23" s="26">
        <v>2</v>
      </c>
      <c r="H23" s="18"/>
      <c r="I23" s="26">
        <v>3</v>
      </c>
      <c r="J23" s="26">
        <v>4</v>
      </c>
      <c r="K23" s="26">
        <v>5</v>
      </c>
      <c r="L23" s="26">
        <v>6</v>
      </c>
      <c r="M23" s="26">
        <v>7</v>
      </c>
      <c r="N23" s="26">
        <v>8</v>
      </c>
      <c r="O23" s="26">
        <v>9</v>
      </c>
      <c r="P23" s="26"/>
      <c r="Q23" s="26"/>
      <c r="R23" s="26"/>
      <c r="S23" s="93"/>
      <c r="T23" s="26">
        <v>10</v>
      </c>
      <c r="U23" s="26">
        <v>11</v>
      </c>
      <c r="V23" s="26">
        <v>12</v>
      </c>
      <c r="W23" s="26">
        <v>13</v>
      </c>
      <c r="X23" s="26">
        <v>14</v>
      </c>
      <c r="Y23" s="26">
        <v>15</v>
      </c>
      <c r="Z23" s="26">
        <v>16</v>
      </c>
      <c r="AA23" s="26">
        <v>17</v>
      </c>
      <c r="AB23" s="26">
        <v>18</v>
      </c>
      <c r="AC23" s="26">
        <v>19</v>
      </c>
      <c r="AD23" s="26">
        <v>20</v>
      </c>
      <c r="AE23" s="26">
        <v>21</v>
      </c>
      <c r="AF23" s="26">
        <v>22</v>
      </c>
      <c r="AG23" s="26">
        <v>23</v>
      </c>
      <c r="AH23" s="26">
        <v>24</v>
      </c>
      <c r="AI23" s="26">
        <v>25</v>
      </c>
      <c r="AJ23" s="26">
        <v>26</v>
      </c>
      <c r="AK23" s="26">
        <v>27</v>
      </c>
      <c r="AL23" s="26">
        <v>28</v>
      </c>
      <c r="AM23" s="26">
        <v>29</v>
      </c>
      <c r="AN23" s="26">
        <v>30</v>
      </c>
      <c r="AO23" s="26">
        <v>31</v>
      </c>
      <c r="AP23" s="26">
        <v>32</v>
      </c>
      <c r="AQ23" s="26">
        <v>33</v>
      </c>
      <c r="AR23" s="26">
        <v>34</v>
      </c>
      <c r="AS23" s="26">
        <v>35</v>
      </c>
      <c r="AT23" s="26">
        <v>36</v>
      </c>
      <c r="AU23" s="26">
        <v>37</v>
      </c>
      <c r="AV23" s="26">
        <v>38</v>
      </c>
      <c r="AW23" s="26">
        <v>39</v>
      </c>
    </row>
    <row r="24" spans="1:49" s="29" customFormat="1">
      <c r="A24" s="38"/>
      <c r="B24" s="26"/>
      <c r="C24" s="27"/>
      <c r="D24" s="26"/>
      <c r="E24" s="26"/>
      <c r="F24" s="26"/>
      <c r="G24" s="26"/>
      <c r="H24" s="18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93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95"/>
      <c r="AS24" s="20"/>
      <c r="AT24" s="20"/>
      <c r="AU24" s="20"/>
      <c r="AV24" s="20"/>
      <c r="AW24" s="20"/>
    </row>
    <row r="25" spans="1:49" s="48" customFormat="1">
      <c r="A25" s="48" t="s">
        <v>26</v>
      </c>
      <c r="B25" s="20" t="s">
        <v>48</v>
      </c>
      <c r="C25" s="19"/>
      <c r="D25" s="20"/>
      <c r="E25" s="30" t="s">
        <v>304</v>
      </c>
      <c r="F25" s="20"/>
      <c r="G25" s="19"/>
      <c r="H25" s="20"/>
      <c r="I25" s="20"/>
      <c r="J25" s="49"/>
      <c r="K25" s="49"/>
      <c r="L25" s="49"/>
      <c r="M25" s="49"/>
      <c r="N25" s="49"/>
      <c r="O25" s="49"/>
      <c r="P25" s="49"/>
      <c r="Q25" s="49"/>
      <c r="R25" s="49"/>
      <c r="S25" s="94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96"/>
      <c r="AS25" s="50"/>
      <c r="AT25" s="50"/>
      <c r="AU25" s="50"/>
      <c r="AV25" s="50"/>
      <c r="AW25" s="20"/>
    </row>
    <row r="26" spans="1:49" s="104" customFormat="1">
      <c r="B26" s="20"/>
      <c r="C26" s="19"/>
      <c r="D26" s="20"/>
      <c r="E26" s="30"/>
      <c r="F26" s="20"/>
      <c r="G26" s="19"/>
      <c r="H26" s="20"/>
      <c r="I26" s="20"/>
      <c r="J26" s="49"/>
      <c r="K26" s="49"/>
      <c r="L26" s="49"/>
      <c r="M26" s="49"/>
      <c r="N26" s="49"/>
      <c r="O26" s="49"/>
      <c r="P26" s="49"/>
      <c r="Q26" s="49"/>
      <c r="R26" s="49"/>
      <c r="S26" s="94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96"/>
      <c r="AS26" s="2"/>
      <c r="AT26" s="2"/>
      <c r="AU26" s="2"/>
      <c r="AV26" s="2"/>
      <c r="AW26" s="20"/>
    </row>
    <row r="27" spans="1:49" s="104" customFormat="1">
      <c r="B27" s="20"/>
      <c r="C27" s="19"/>
      <c r="D27" s="20"/>
      <c r="E27" s="30"/>
      <c r="F27" s="20"/>
      <c r="G27" s="19"/>
      <c r="H27" s="20"/>
      <c r="I27" s="20"/>
      <c r="J27" s="49"/>
      <c r="K27" s="49"/>
      <c r="L27" s="49"/>
      <c r="M27" s="49"/>
      <c r="N27" s="49"/>
      <c r="O27" s="49"/>
      <c r="P27" s="49"/>
      <c r="Q27" s="49"/>
      <c r="R27" s="49"/>
      <c r="S27" s="94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96"/>
      <c r="AS27" s="2"/>
      <c r="AT27" s="2"/>
      <c r="AU27" s="2"/>
      <c r="AV27" s="2"/>
      <c r="AW27" s="20"/>
    </row>
    <row r="28" spans="1:49" s="104" customFormat="1">
      <c r="B28" s="20"/>
      <c r="C28" s="19"/>
      <c r="D28" s="20"/>
      <c r="E28" s="30"/>
      <c r="F28" s="20"/>
      <c r="G28" s="19"/>
      <c r="H28" s="20"/>
      <c r="I28" s="20"/>
      <c r="J28" s="49"/>
      <c r="K28" s="49"/>
      <c r="L28" s="49"/>
      <c r="M28" s="49"/>
      <c r="N28" s="49"/>
      <c r="O28" s="49"/>
      <c r="P28" s="49"/>
      <c r="Q28" s="49"/>
      <c r="R28" s="49"/>
      <c r="S28" s="94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96"/>
      <c r="AS28" s="2"/>
      <c r="AT28" s="2"/>
      <c r="AU28" s="2"/>
      <c r="AV28" s="2"/>
      <c r="AW28" s="20"/>
    </row>
    <row r="29" spans="1:49" s="104" customFormat="1">
      <c r="B29" s="20"/>
      <c r="C29" s="19"/>
      <c r="D29" s="20"/>
      <c r="E29" s="18"/>
      <c r="F29" s="20"/>
      <c r="G29" s="19"/>
      <c r="H29" s="20"/>
      <c r="I29" s="20"/>
      <c r="J29" s="20"/>
      <c r="K29" s="49"/>
      <c r="L29" s="49"/>
      <c r="M29" s="49"/>
      <c r="N29" s="49"/>
      <c r="O29" s="49"/>
      <c r="P29" s="49"/>
      <c r="Q29" s="49"/>
      <c r="R29" s="49"/>
      <c r="S29" s="94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96"/>
      <c r="AS29" s="2"/>
      <c r="AT29" s="2"/>
      <c r="AU29" s="2"/>
      <c r="AV29" s="2"/>
      <c r="AW29" s="20"/>
    </row>
    <row r="30" spans="1:49" s="104" customFormat="1">
      <c r="B30" s="20"/>
      <c r="C30" s="19"/>
      <c r="D30" s="20"/>
      <c r="E30" s="20" t="s">
        <v>178</v>
      </c>
      <c r="F30" s="20"/>
      <c r="G30" s="19"/>
      <c r="H30" s="20"/>
      <c r="I30" s="20"/>
      <c r="J30" s="20"/>
      <c r="K30" s="49"/>
      <c r="L30" s="49"/>
      <c r="M30" s="49"/>
      <c r="N30" s="49"/>
      <c r="O30" s="49"/>
      <c r="P30" s="49"/>
      <c r="Q30" s="49"/>
      <c r="R30" s="49"/>
      <c r="S30" s="94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96"/>
      <c r="AS30" s="2"/>
      <c r="AT30" s="2"/>
      <c r="AU30" s="2"/>
      <c r="AV30" s="2"/>
      <c r="AW30" s="20"/>
    </row>
    <row r="31" spans="1:49" s="104" customFormat="1">
      <c r="B31" s="20"/>
      <c r="C31" s="19"/>
      <c r="D31" s="20"/>
      <c r="E31" s="20"/>
      <c r="F31" s="20"/>
      <c r="G31" s="19"/>
      <c r="H31" s="20"/>
      <c r="I31" s="20"/>
      <c r="J31" s="20"/>
      <c r="K31" s="49"/>
      <c r="L31" s="49"/>
      <c r="M31" s="49"/>
      <c r="N31" s="49"/>
      <c r="O31" s="49"/>
      <c r="P31" s="49"/>
      <c r="Q31" s="49"/>
      <c r="R31" s="49"/>
      <c r="S31" s="94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96"/>
      <c r="AS31" s="2"/>
      <c r="AT31" s="2"/>
      <c r="AU31" s="2"/>
      <c r="AV31" s="2"/>
      <c r="AW31" s="20"/>
    </row>
    <row r="32" spans="1:49">
      <c r="B32" s="20"/>
      <c r="C32" s="19"/>
      <c r="D32" s="20"/>
      <c r="E32" s="20"/>
      <c r="F32" s="20"/>
      <c r="G32" s="20"/>
      <c r="H32" s="20"/>
      <c r="I32" s="20"/>
      <c r="J32" s="20"/>
      <c r="K32" s="49"/>
      <c r="L32" s="49"/>
      <c r="M32" s="49"/>
      <c r="N32" s="49"/>
      <c r="O32" s="49"/>
      <c r="P32" s="49"/>
      <c r="Q32" s="49"/>
      <c r="R32" s="49"/>
      <c r="S32" s="94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96"/>
      <c r="AS32" s="20"/>
      <c r="AT32" s="20"/>
      <c r="AU32" s="20"/>
      <c r="AV32" s="20"/>
      <c r="AW32" s="20"/>
    </row>
    <row r="33" spans="1:49">
      <c r="A33" s="7" t="s">
        <v>50</v>
      </c>
      <c r="B33" s="20"/>
      <c r="C33" s="19"/>
      <c r="D33" s="20"/>
      <c r="E33" s="20" t="s">
        <v>136</v>
      </c>
      <c r="F33" s="20"/>
      <c r="G33" s="20"/>
      <c r="H33" s="20"/>
      <c r="I33" s="20"/>
      <c r="J33" s="20"/>
      <c r="K33" s="49">
        <f>SUMIF(A25:A32,"ОБЪЕКТ",K25:K32)</f>
        <v>0</v>
      </c>
      <c r="L33" s="49">
        <f>SUMIF(A25:A32,"ОБЪЕКТ",L25:L32)</f>
        <v>0</v>
      </c>
      <c r="M33" s="49">
        <f>SUMIF(A25:A32,"ОБЪЕКТ",M25:M32)</f>
        <v>0</v>
      </c>
      <c r="N33" s="49">
        <f>SUMIF(A25:A32,"ОБЪЕКТ",N25:N32)</f>
        <v>0</v>
      </c>
      <c r="O33" s="49">
        <f>SUMIF(A25:A32,"ОБЪЕКТ",O25:O32)</f>
        <v>0</v>
      </c>
      <c r="P33" s="49">
        <f>SUMIF(A25:A32,"ОБЪЕКТ",P25:P32)</f>
        <v>0</v>
      </c>
      <c r="Q33" s="49">
        <f>SUMIF(A25:A32,"ОБЪЕКТ",Q25:Q32)</f>
        <v>0</v>
      </c>
      <c r="R33" s="49">
        <f>SUMIF(A25:A32,"ОБЪЕКТ",R25:R32)</f>
        <v>0</v>
      </c>
      <c r="S33" s="94">
        <f>SUMIF(A25:A32,"ОБЪЕКТ",S25:S32)</f>
        <v>0</v>
      </c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96"/>
      <c r="AS33" s="20"/>
      <c r="AT33" s="20"/>
      <c r="AU33" s="20"/>
      <c r="AV33" s="20"/>
      <c r="AW33" s="20"/>
    </row>
    <row r="34" spans="1:49">
      <c r="E34" s="7" t="s">
        <v>203</v>
      </c>
      <c r="AR34" s="51"/>
    </row>
    <row r="35" spans="1:49">
      <c r="AR35" s="51"/>
    </row>
    <row r="36" spans="1:49">
      <c r="E36" s="7" t="s">
        <v>64</v>
      </c>
      <c r="AR36" s="51"/>
    </row>
    <row r="37" spans="1:49">
      <c r="AR37" s="51"/>
    </row>
    <row r="38" spans="1:49">
      <c r="E38" s="7" t="s">
        <v>65</v>
      </c>
      <c r="AR38" s="51"/>
    </row>
    <row r="39" spans="1:49">
      <c r="AR39" s="51"/>
    </row>
    <row r="40" spans="1:49">
      <c r="AR40" s="51"/>
    </row>
    <row r="41" spans="1:49">
      <c r="AR41" s="51"/>
    </row>
    <row r="42" spans="1:49">
      <c r="AR42" s="51"/>
    </row>
    <row r="43" spans="1:49">
      <c r="AR43" s="51"/>
    </row>
    <row r="44" spans="1:49">
      <c r="AR44" s="51"/>
    </row>
    <row r="45" spans="1:49">
      <c r="AR45" s="51"/>
    </row>
    <row r="46" spans="1:49">
      <c r="AR46" s="51"/>
    </row>
    <row r="47" spans="1:49">
      <c r="AR47" s="51"/>
    </row>
    <row r="48" spans="1:49">
      <c r="AR48" s="51"/>
    </row>
    <row r="49" spans="44:44">
      <c r="AR49" s="51"/>
    </row>
    <row r="50" spans="44:44">
      <c r="AR50" s="51"/>
    </row>
    <row r="51" spans="44:44">
      <c r="AR51" s="51"/>
    </row>
    <row r="52" spans="44:44">
      <c r="AR52" s="51"/>
    </row>
    <row r="53" spans="44:44">
      <c r="AR53" s="51"/>
    </row>
    <row r="54" spans="44:44">
      <c r="AR54" s="51"/>
    </row>
    <row r="55" spans="44:44">
      <c r="AR55" s="51"/>
    </row>
    <row r="56" spans="44:44">
      <c r="AR56" s="51"/>
    </row>
    <row r="57" spans="44:44">
      <c r="AR57" s="51"/>
    </row>
    <row r="58" spans="44:44">
      <c r="AR58" s="51"/>
    </row>
    <row r="59" spans="44:44">
      <c r="AR59" s="51"/>
    </row>
    <row r="60" spans="44:44">
      <c r="AR60" s="51"/>
    </row>
    <row r="61" spans="44:44">
      <c r="AR61" s="51"/>
    </row>
    <row r="62" spans="44:44">
      <c r="AR62" s="51"/>
    </row>
    <row r="63" spans="44:44">
      <c r="AR63" s="51"/>
    </row>
    <row r="64" spans="44:44">
      <c r="AR64" s="51"/>
    </row>
    <row r="65" spans="44:44">
      <c r="AR65" s="51"/>
    </row>
    <row r="66" spans="44:44">
      <c r="AR66" s="51"/>
    </row>
    <row r="67" spans="44:44">
      <c r="AR67" s="51"/>
    </row>
    <row r="68" spans="44:44">
      <c r="AR68" s="51"/>
    </row>
    <row r="69" spans="44:44">
      <c r="AR69" s="51"/>
    </row>
    <row r="70" spans="44:44">
      <c r="AR70" s="51"/>
    </row>
    <row r="71" spans="44:44">
      <c r="AR71" s="51"/>
    </row>
    <row r="72" spans="44:44">
      <c r="AR72" s="51"/>
    </row>
    <row r="73" spans="44:44">
      <c r="AR73" s="51"/>
    </row>
    <row r="74" spans="44:44">
      <c r="AR74" s="51"/>
    </row>
    <row r="75" spans="44:44">
      <c r="AR75" s="51"/>
    </row>
    <row r="76" spans="44:44">
      <c r="AR76" s="51"/>
    </row>
    <row r="77" spans="44:44">
      <c r="AR77" s="51"/>
    </row>
    <row r="78" spans="44:44">
      <c r="AR78" s="51"/>
    </row>
    <row r="79" spans="44:44">
      <c r="AR79" s="51"/>
    </row>
    <row r="80" spans="44:44">
      <c r="AR80" s="51"/>
    </row>
    <row r="81" spans="44:44">
      <c r="AR81" s="51"/>
    </row>
    <row r="82" spans="44:44">
      <c r="AR82" s="51"/>
    </row>
    <row r="83" spans="44:44">
      <c r="AR83" s="51"/>
    </row>
    <row r="84" spans="44:44">
      <c r="AR84" s="51"/>
    </row>
    <row r="85" spans="44:44">
      <c r="AR85" s="51"/>
    </row>
    <row r="86" spans="44:44">
      <c r="AR86" s="51"/>
    </row>
    <row r="87" spans="44:44">
      <c r="AR87" s="51"/>
    </row>
    <row r="88" spans="44:44">
      <c r="AR88" s="51"/>
    </row>
    <row r="89" spans="44:44">
      <c r="AR89" s="51"/>
    </row>
    <row r="90" spans="44:44">
      <c r="AR90" s="51"/>
    </row>
    <row r="91" spans="44:44">
      <c r="AR91" s="51"/>
    </row>
    <row r="92" spans="44:44">
      <c r="AR92" s="51"/>
    </row>
    <row r="93" spans="44:44">
      <c r="AR93" s="51"/>
    </row>
    <row r="94" spans="44:44">
      <c r="AR94" s="51"/>
    </row>
    <row r="95" spans="44:44">
      <c r="AR95" s="51"/>
    </row>
    <row r="96" spans="44:44">
      <c r="AR96" s="51"/>
    </row>
    <row r="97" spans="44:44">
      <c r="AR97" s="51"/>
    </row>
    <row r="98" spans="44:44">
      <c r="AR98" s="51"/>
    </row>
    <row r="99" spans="44:44">
      <c r="AR99" s="51"/>
    </row>
    <row r="100" spans="44:44">
      <c r="AR100" s="51"/>
    </row>
    <row r="101" spans="44:44">
      <c r="AR101" s="51"/>
    </row>
    <row r="102" spans="44:44">
      <c r="AR102" s="51"/>
    </row>
    <row r="103" spans="44:44">
      <c r="AR103" s="51"/>
    </row>
    <row r="104" spans="44:44">
      <c r="AR104" s="51"/>
    </row>
    <row r="105" spans="44:44">
      <c r="AR105" s="51"/>
    </row>
    <row r="106" spans="44:44">
      <c r="AR106" s="51"/>
    </row>
    <row r="107" spans="44:44">
      <c r="AR107" s="51"/>
    </row>
    <row r="108" spans="44:44">
      <c r="AR108" s="51"/>
    </row>
    <row r="109" spans="44:44">
      <c r="AR109" s="51"/>
    </row>
    <row r="110" spans="44:44">
      <c r="AR110" s="51"/>
    </row>
    <row r="111" spans="44:44">
      <c r="AR111" s="51"/>
    </row>
    <row r="112" spans="44:44">
      <c r="AR112" s="51"/>
    </row>
    <row r="113" spans="44:44">
      <c r="AR113" s="51"/>
    </row>
    <row r="114" spans="44:44">
      <c r="AR114" s="51"/>
    </row>
    <row r="115" spans="44:44">
      <c r="AR115" s="51"/>
    </row>
    <row r="116" spans="44:44">
      <c r="AR116" s="51"/>
    </row>
    <row r="117" spans="44:44">
      <c r="AR117" s="51"/>
    </row>
    <row r="118" spans="44:44">
      <c r="AR118" s="51"/>
    </row>
    <row r="119" spans="44:44">
      <c r="AR119" s="51"/>
    </row>
    <row r="120" spans="44:44">
      <c r="AR120" s="51"/>
    </row>
  </sheetData>
  <autoFilter ref="A22:AW33"/>
  <mergeCells count="47">
    <mergeCell ref="E16:L16"/>
    <mergeCell ref="O16:AW16"/>
    <mergeCell ref="E12:AW12"/>
    <mergeCell ref="E13:AW13"/>
    <mergeCell ref="E14:AW14"/>
    <mergeCell ref="E15:L15"/>
    <mergeCell ref="O15:AW15"/>
    <mergeCell ref="E17:AW17"/>
    <mergeCell ref="E18:AW18"/>
    <mergeCell ref="A20:A21"/>
    <mergeCell ref="B20:B21"/>
    <mergeCell ref="C20:C21"/>
    <mergeCell ref="D20:D21"/>
    <mergeCell ref="E20:E22"/>
    <mergeCell ref="F20:F21"/>
    <mergeCell ref="G20:G22"/>
    <mergeCell ref="H20:H22"/>
    <mergeCell ref="T20:Y20"/>
    <mergeCell ref="I20:I22"/>
    <mergeCell ref="J20:J22"/>
    <mergeCell ref="K20:K22"/>
    <mergeCell ref="L20:L22"/>
    <mergeCell ref="M20:M22"/>
    <mergeCell ref="N20:N22"/>
    <mergeCell ref="O20:O22"/>
    <mergeCell ref="P20:P21"/>
    <mergeCell ref="Q20:Q21"/>
    <mergeCell ref="R20:R21"/>
    <mergeCell ref="S20:S21"/>
    <mergeCell ref="T21:T22"/>
    <mergeCell ref="U21:X21"/>
    <mergeCell ref="Z21:Z22"/>
    <mergeCell ref="AA21:AD21"/>
    <mergeCell ref="AF21:AF22"/>
    <mergeCell ref="Z20:AE20"/>
    <mergeCell ref="AF20:AK20"/>
    <mergeCell ref="AL20:AQ20"/>
    <mergeCell ref="AR20:AR22"/>
    <mergeCell ref="AS20:AW20"/>
    <mergeCell ref="AV21:AV22"/>
    <mergeCell ref="AW21:AW22"/>
    <mergeCell ref="AG21:AJ21"/>
    <mergeCell ref="AL21:AL22"/>
    <mergeCell ref="AM21:AP21"/>
    <mergeCell ref="AS21:AS22"/>
    <mergeCell ref="AT21:AT22"/>
    <mergeCell ref="AU21:AU22"/>
  </mergeCells>
  <pageMargins left="0.78740157480314965" right="0.19685039370078741" top="0.39370078740157483" bottom="0.39370078740157483" header="0" footer="0.19685039370078741"/>
  <pageSetup paperSize="9" scale="36" firstPageNumber="132" fitToHeight="9" orientation="landscape" useFirstPageNumber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AW120"/>
  <sheetViews>
    <sheetView view="pageBreakPreview" topLeftCell="E7" zoomScale="85" zoomScaleNormal="100" workbookViewId="0">
      <selection activeCell="E15" sqref="E15:L15"/>
    </sheetView>
  </sheetViews>
  <sheetFormatPr defaultColWidth="9.140625" defaultRowHeight="12.75"/>
  <cols>
    <col min="1" max="1" width="11.7109375" style="7" hidden="1" customWidth="1"/>
    <col min="2" max="2" width="9.140625" style="7" hidden="1" customWidth="1"/>
    <col min="3" max="3" width="9.140625" style="6" hidden="1" customWidth="1"/>
    <col min="4" max="4" width="10.5703125" style="7" hidden="1" customWidth="1"/>
    <col min="5" max="5" width="19.140625" style="7" customWidth="1"/>
    <col min="6" max="6" width="19.140625" style="7" hidden="1" customWidth="1"/>
    <col min="7" max="7" width="9.140625" style="7"/>
    <col min="8" max="8" width="0" style="7" hidden="1" customWidth="1"/>
    <col min="9" max="9" width="9.85546875" style="7" customWidth="1"/>
    <col min="10" max="10" width="9.140625" style="7"/>
    <col min="11" max="12" width="9.85546875" style="7" customWidth="1"/>
    <col min="13" max="13" width="9.140625" style="7"/>
    <col min="14" max="14" width="10.42578125" style="7" customWidth="1"/>
    <col min="15" max="15" width="9.140625" style="7"/>
    <col min="16" max="16" width="11.7109375" style="7" hidden="1" customWidth="1"/>
    <col min="17" max="17" width="13.140625" style="7" hidden="1" customWidth="1"/>
    <col min="18" max="19" width="0" style="7" hidden="1" customWidth="1"/>
    <col min="20" max="23" width="8.28515625" style="35" customWidth="1"/>
    <col min="24" max="24" width="15.140625" style="35" customWidth="1"/>
    <col min="25" max="30" width="9.140625" style="35" customWidth="1"/>
    <col min="31" max="43" width="9.42578125" style="35" customWidth="1"/>
    <col min="44" max="44" width="13.85546875" style="6" customWidth="1"/>
    <col min="45" max="46" width="8.28515625" style="7" customWidth="1"/>
    <col min="47" max="48" width="9.42578125" style="7" customWidth="1"/>
    <col min="49" max="49" width="9.5703125" style="7" customWidth="1"/>
    <col min="50" max="16384" width="9.140625" style="7"/>
  </cols>
  <sheetData>
    <row r="1" spans="1:49" hidden="1">
      <c r="A1" s="7" t="s">
        <v>8</v>
      </c>
      <c r="B1" s="6" t="s">
        <v>19</v>
      </c>
      <c r="D1" s="6"/>
      <c r="L1" s="34"/>
      <c r="M1" s="34"/>
      <c r="N1" s="34"/>
    </row>
    <row r="2" spans="1:49" hidden="1">
      <c r="A2" s="7" t="s">
        <v>9</v>
      </c>
      <c r="B2" s="6" t="s">
        <v>20</v>
      </c>
      <c r="D2" s="6"/>
    </row>
    <row r="3" spans="1:49" hidden="1">
      <c r="A3" s="7" t="s">
        <v>17</v>
      </c>
      <c r="B3" s="3" t="s">
        <v>342</v>
      </c>
      <c r="D3" s="6"/>
      <c r="E3" s="121" t="s">
        <v>325</v>
      </c>
    </row>
    <row r="4" spans="1:49" hidden="1">
      <c r="A4" s="7" t="s">
        <v>18</v>
      </c>
      <c r="B4" s="72" t="s">
        <v>302</v>
      </c>
      <c r="D4" s="6"/>
      <c r="E4" s="121" t="s">
        <v>322</v>
      </c>
    </row>
    <row r="5" spans="1:49" hidden="1">
      <c r="A5" s="7" t="s">
        <v>93</v>
      </c>
      <c r="B5" s="6" t="s">
        <v>62</v>
      </c>
      <c r="D5" s="6"/>
      <c r="E5" s="121" t="s">
        <v>334</v>
      </c>
    </row>
    <row r="6" spans="1:49" hidden="1">
      <c r="A6" s="7" t="s">
        <v>21</v>
      </c>
      <c r="B6" s="3" t="s">
        <v>337</v>
      </c>
      <c r="D6" s="6"/>
    </row>
    <row r="7" spans="1:49">
      <c r="B7" s="6"/>
      <c r="D7" s="6"/>
      <c r="AW7" s="44" t="s">
        <v>220</v>
      </c>
    </row>
    <row r="8" spans="1:49">
      <c r="B8" s="6"/>
      <c r="C8" s="36"/>
      <c r="D8" s="6"/>
      <c r="AR8" s="34"/>
      <c r="AW8" s="34" t="s">
        <v>46</v>
      </c>
    </row>
    <row r="9" spans="1:49">
      <c r="B9" s="6"/>
      <c r="C9" s="36"/>
      <c r="D9" s="6"/>
      <c r="AR9" s="34"/>
      <c r="AW9" s="34" t="s">
        <v>52</v>
      </c>
    </row>
    <row r="10" spans="1:49">
      <c r="B10" s="6"/>
      <c r="C10" s="36"/>
      <c r="D10" s="6"/>
      <c r="AR10" s="34"/>
      <c r="AW10" s="34" t="str">
        <f>" на "&amp;B6+1&amp;" год и на плановый период "&amp;B6+2&amp;" и "&amp;B6+3&amp;" годов"</f>
        <v xml:space="preserve"> на 2019 год и на плановый период 2020 и 2021 годов</v>
      </c>
    </row>
    <row r="11" spans="1:49">
      <c r="B11" s="6"/>
      <c r="C11" s="36"/>
      <c r="D11" s="6"/>
      <c r="AR11" s="34"/>
      <c r="AW11" s="34"/>
    </row>
    <row r="12" spans="1:49" ht="29.25" customHeight="1">
      <c r="B12" s="6"/>
      <c r="C12" s="36"/>
      <c r="D12" s="6"/>
      <c r="E12" s="131" t="str">
        <f>"Перечень мероприятий, направленных на охрану и восстановление водных объектов по ГП 028, Рз "&amp;B1&amp;", ПР "&amp;B2&amp; ", ЦС "&amp;B3&amp;" "&amp;E3&amp;", "</f>
        <v xml:space="preserve">Перечень мероприятий, направленных на охрану и восстановление водных объектов по ГП 028, Рз 04, ПР 06, ЦС 28 6 99 50160 "Субсидии на мероприятия федеральной целевой программы "Развитие водохозяйственного комплекса Российской Федерации в 2012 - 2020 годах", </v>
      </c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  <c r="AD12" s="132"/>
      <c r="AE12" s="132"/>
      <c r="AF12" s="132"/>
      <c r="AG12" s="132"/>
      <c r="AH12" s="132"/>
      <c r="AI12" s="132"/>
      <c r="AJ12" s="132"/>
      <c r="AK12" s="132"/>
      <c r="AL12" s="132"/>
      <c r="AM12" s="132"/>
      <c r="AN12" s="132"/>
      <c r="AO12" s="132"/>
      <c r="AP12" s="132"/>
      <c r="AQ12" s="132"/>
      <c r="AR12" s="132"/>
      <c r="AS12" s="132"/>
      <c r="AT12" s="132"/>
      <c r="AU12" s="132"/>
      <c r="AV12" s="132"/>
      <c r="AW12" s="132"/>
    </row>
    <row r="13" spans="1:49" ht="21" customHeight="1">
      <c r="B13" s="6"/>
      <c r="C13" s="36"/>
      <c r="D13" s="6"/>
      <c r="E13" s="131" t="str">
        <f>"ВР "&amp;B4&amp;" "&amp;E4&amp;", по направлению "&amp;E5</f>
        <v>ВР 523 "Консолидированные субсидии", по направлению "Восстановление и экологическая реабилитация водных объектов, утративших способность к самоочищению, предотвращение истощения водных объектов, ликвидация их засорения и загрязнения"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  <c r="AW13" s="132"/>
    </row>
    <row r="14" spans="1:49" ht="18.75" customHeight="1">
      <c r="B14" s="6"/>
      <c r="C14" s="36"/>
      <c r="D14" s="6"/>
      <c r="E14" s="131" t="str">
        <f>" на "&amp;B6+1&amp;" год и на плановый период "&amp;B6+2&amp;" и "&amp;B6+3&amp;" годов, включенных в Государственную программу субъекта Российской Федерации"</f>
        <v xml:space="preserve"> на 2019 год и на плановый период 2020 и 2021 годов, включенных в Государственную программу субъекта Российской Федерации</v>
      </c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  <c r="AW14" s="132"/>
    </row>
    <row r="15" spans="1:49" s="45" customFormat="1" ht="15.75">
      <c r="C15" s="46"/>
      <c r="E15" s="184"/>
      <c r="F15" s="185"/>
      <c r="G15" s="185"/>
      <c r="H15" s="185"/>
      <c r="I15" s="185"/>
      <c r="J15" s="185"/>
      <c r="K15" s="185"/>
      <c r="L15" s="185"/>
      <c r="M15" s="45" t="s">
        <v>222</v>
      </c>
      <c r="O15" s="186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  <c r="AF15" s="187"/>
      <c r="AG15" s="187"/>
      <c r="AH15" s="187"/>
      <c r="AI15" s="187"/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7"/>
      <c r="AV15" s="187"/>
      <c r="AW15" s="187"/>
    </row>
    <row r="16" spans="1:49">
      <c r="E16" s="161" t="s">
        <v>230</v>
      </c>
      <c r="F16" s="161"/>
      <c r="G16" s="161"/>
      <c r="H16" s="161"/>
      <c r="I16" s="161"/>
      <c r="J16" s="161"/>
      <c r="K16" s="161"/>
      <c r="L16" s="161"/>
      <c r="O16" s="161" t="s">
        <v>231</v>
      </c>
      <c r="P16" s="161"/>
      <c r="Q16" s="161"/>
      <c r="R16" s="161"/>
      <c r="S16" s="161"/>
      <c r="T16" s="161"/>
      <c r="U16" s="161"/>
      <c r="V16" s="161"/>
      <c r="W16" s="161"/>
      <c r="X16" s="161"/>
      <c r="Y16" s="161"/>
      <c r="Z16" s="161"/>
      <c r="AA16" s="161"/>
      <c r="AB16" s="161"/>
      <c r="AC16" s="161"/>
      <c r="AD16" s="161"/>
      <c r="AE16" s="161"/>
      <c r="AF16" s="161"/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161"/>
      <c r="AV16" s="161"/>
      <c r="AW16" s="161"/>
    </row>
    <row r="17" spans="1:49" ht="27" customHeight="1">
      <c r="A17" s="7" t="s">
        <v>28</v>
      </c>
      <c r="B17" s="7" t="s">
        <v>51</v>
      </c>
      <c r="E17" s="162"/>
      <c r="F17" s="162"/>
      <c r="G17" s="162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162"/>
      <c r="Y17" s="162"/>
      <c r="Z17" s="162"/>
      <c r="AA17" s="162"/>
      <c r="AB17" s="162"/>
      <c r="AC17" s="162"/>
      <c r="AD17" s="162"/>
      <c r="AE17" s="162"/>
      <c r="AF17" s="162"/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</row>
    <row r="18" spans="1:49">
      <c r="E18" s="163" t="s">
        <v>29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61"/>
      <c r="Z18" s="161"/>
      <c r="AA18" s="161"/>
      <c r="AB18" s="161"/>
      <c r="AC18" s="161"/>
      <c r="AD18" s="161"/>
      <c r="AE18" s="161"/>
      <c r="AF18" s="161"/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  <c r="AW18" s="161"/>
    </row>
    <row r="20" spans="1:49" s="28" customFormat="1" ht="16.5" customHeight="1">
      <c r="A20" s="129" t="s">
        <v>23</v>
      </c>
      <c r="B20" s="129" t="s">
        <v>22</v>
      </c>
      <c r="C20" s="129" t="s">
        <v>135</v>
      </c>
      <c r="D20" s="129" t="s">
        <v>144</v>
      </c>
      <c r="E20" s="129" t="s">
        <v>138</v>
      </c>
      <c r="F20" s="129" t="s">
        <v>14</v>
      </c>
      <c r="G20" s="129" t="s">
        <v>150</v>
      </c>
      <c r="H20" s="129" t="s">
        <v>149</v>
      </c>
      <c r="I20" s="129" t="s">
        <v>145</v>
      </c>
      <c r="J20" s="129" t="s">
        <v>25</v>
      </c>
      <c r="K20" s="129" t="s">
        <v>24</v>
      </c>
      <c r="L20" s="129" t="s">
        <v>0</v>
      </c>
      <c r="M20" s="129" t="s">
        <v>146</v>
      </c>
      <c r="N20" s="129" t="s">
        <v>6</v>
      </c>
      <c r="O20" s="129" t="s">
        <v>7</v>
      </c>
      <c r="P20" s="129" t="s">
        <v>204</v>
      </c>
      <c r="Q20" s="129" t="str">
        <f>"Ожидаемое выполнение в "&amp;B6&amp;" г."</f>
        <v>Ожидаемое выполнение в 2018 г.</v>
      </c>
      <c r="R20" s="129" t="s">
        <v>201</v>
      </c>
      <c r="S20" s="182" t="s">
        <v>202</v>
      </c>
      <c r="T20" s="142" t="s">
        <v>312</v>
      </c>
      <c r="U20" s="142"/>
      <c r="V20" s="142"/>
      <c r="W20" s="142"/>
      <c r="X20" s="142"/>
      <c r="Y20" s="152"/>
      <c r="Z20" s="142" t="s">
        <v>296</v>
      </c>
      <c r="AA20" s="142"/>
      <c r="AB20" s="142"/>
      <c r="AC20" s="142"/>
      <c r="AD20" s="142"/>
      <c r="AE20" s="152"/>
      <c r="AF20" s="142" t="s">
        <v>324</v>
      </c>
      <c r="AG20" s="142"/>
      <c r="AH20" s="142"/>
      <c r="AI20" s="142"/>
      <c r="AJ20" s="142"/>
      <c r="AK20" s="152"/>
      <c r="AL20" s="142" t="s">
        <v>346</v>
      </c>
      <c r="AM20" s="142"/>
      <c r="AN20" s="142"/>
      <c r="AO20" s="142"/>
      <c r="AP20" s="142"/>
      <c r="AQ20" s="152"/>
      <c r="AR20" s="129" t="s">
        <v>297</v>
      </c>
      <c r="AS20" s="133" t="s">
        <v>181</v>
      </c>
      <c r="AT20" s="134"/>
      <c r="AU20" s="134"/>
      <c r="AV20" s="134"/>
      <c r="AW20" s="138"/>
    </row>
    <row r="21" spans="1:49" s="28" customFormat="1" ht="75" customHeight="1">
      <c r="A21" s="130"/>
      <c r="B21" s="130"/>
      <c r="C21" s="130"/>
      <c r="D21" s="130"/>
      <c r="E21" s="159"/>
      <c r="F21" s="130"/>
      <c r="G21" s="159"/>
      <c r="H21" s="159"/>
      <c r="I21" s="159"/>
      <c r="J21" s="159"/>
      <c r="K21" s="159"/>
      <c r="L21" s="159"/>
      <c r="M21" s="159"/>
      <c r="N21" s="159"/>
      <c r="O21" s="159"/>
      <c r="P21" s="130"/>
      <c r="Q21" s="130"/>
      <c r="R21" s="130"/>
      <c r="S21" s="183"/>
      <c r="T21" s="142" t="s">
        <v>306</v>
      </c>
      <c r="U21" s="142" t="s">
        <v>307</v>
      </c>
      <c r="V21" s="152"/>
      <c r="W21" s="152"/>
      <c r="X21" s="152"/>
      <c r="Y21" s="114" t="s">
        <v>308</v>
      </c>
      <c r="Z21" s="142" t="s">
        <v>306</v>
      </c>
      <c r="AA21" s="142" t="s">
        <v>307</v>
      </c>
      <c r="AB21" s="152"/>
      <c r="AC21" s="152"/>
      <c r="AD21" s="152"/>
      <c r="AE21" s="114" t="s">
        <v>308</v>
      </c>
      <c r="AF21" s="142" t="s">
        <v>306</v>
      </c>
      <c r="AG21" s="142" t="s">
        <v>307</v>
      </c>
      <c r="AH21" s="152"/>
      <c r="AI21" s="152"/>
      <c r="AJ21" s="152"/>
      <c r="AK21" s="114" t="s">
        <v>308</v>
      </c>
      <c r="AL21" s="142" t="s">
        <v>306</v>
      </c>
      <c r="AM21" s="142" t="s">
        <v>307</v>
      </c>
      <c r="AN21" s="152"/>
      <c r="AO21" s="152"/>
      <c r="AP21" s="152"/>
      <c r="AQ21" s="114" t="s">
        <v>308</v>
      </c>
      <c r="AR21" s="159"/>
      <c r="AS21" s="157" t="s">
        <v>182</v>
      </c>
      <c r="AT21" s="157" t="s">
        <v>183</v>
      </c>
      <c r="AU21" s="157" t="s">
        <v>236</v>
      </c>
      <c r="AV21" s="157" t="s">
        <v>184</v>
      </c>
      <c r="AW21" s="157" t="s">
        <v>221</v>
      </c>
    </row>
    <row r="22" spans="1:49" s="29" customFormat="1" ht="144">
      <c r="A22" s="110"/>
      <c r="B22" s="110">
        <v>1</v>
      </c>
      <c r="C22" s="110">
        <v>2</v>
      </c>
      <c r="D22" s="110">
        <v>3</v>
      </c>
      <c r="E22" s="130"/>
      <c r="F22" s="110">
        <v>2</v>
      </c>
      <c r="G22" s="130">
        <v>2</v>
      </c>
      <c r="H22" s="130">
        <v>4</v>
      </c>
      <c r="I22" s="130">
        <v>3</v>
      </c>
      <c r="J22" s="130">
        <v>4</v>
      </c>
      <c r="K22" s="130">
        <v>5</v>
      </c>
      <c r="L22" s="130">
        <v>6</v>
      </c>
      <c r="M22" s="130">
        <v>7</v>
      </c>
      <c r="N22" s="130">
        <v>8</v>
      </c>
      <c r="O22" s="130">
        <v>9</v>
      </c>
      <c r="P22" s="110">
        <v>11</v>
      </c>
      <c r="Q22" s="110">
        <v>12</v>
      </c>
      <c r="R22" s="110">
        <v>13</v>
      </c>
      <c r="S22" s="105">
        <v>14</v>
      </c>
      <c r="T22" s="152"/>
      <c r="U22" s="110" t="s">
        <v>309</v>
      </c>
      <c r="V22" s="110" t="s">
        <v>310</v>
      </c>
      <c r="W22" s="110" t="s">
        <v>313</v>
      </c>
      <c r="X22" s="110" t="s">
        <v>331</v>
      </c>
      <c r="Y22" s="110" t="s">
        <v>311</v>
      </c>
      <c r="Z22" s="152"/>
      <c r="AA22" s="110" t="s">
        <v>309</v>
      </c>
      <c r="AB22" s="110" t="s">
        <v>310</v>
      </c>
      <c r="AC22" s="110" t="s">
        <v>313</v>
      </c>
      <c r="AD22" s="110" t="s">
        <v>331</v>
      </c>
      <c r="AE22" s="110" t="s">
        <v>311</v>
      </c>
      <c r="AF22" s="152"/>
      <c r="AG22" s="110" t="s">
        <v>309</v>
      </c>
      <c r="AH22" s="110" t="s">
        <v>310</v>
      </c>
      <c r="AI22" s="110" t="s">
        <v>313</v>
      </c>
      <c r="AJ22" s="110" t="s">
        <v>331</v>
      </c>
      <c r="AK22" s="110" t="s">
        <v>311</v>
      </c>
      <c r="AL22" s="152"/>
      <c r="AM22" s="110" t="s">
        <v>309</v>
      </c>
      <c r="AN22" s="110" t="s">
        <v>310</v>
      </c>
      <c r="AO22" s="110" t="s">
        <v>313</v>
      </c>
      <c r="AP22" s="110" t="s">
        <v>331</v>
      </c>
      <c r="AQ22" s="110" t="s">
        <v>311</v>
      </c>
      <c r="AR22" s="130">
        <v>16</v>
      </c>
      <c r="AS22" s="158"/>
      <c r="AT22" s="158">
        <v>18</v>
      </c>
      <c r="AU22" s="158">
        <v>19</v>
      </c>
      <c r="AV22" s="158">
        <v>20</v>
      </c>
      <c r="AW22" s="158">
        <v>21</v>
      </c>
    </row>
    <row r="23" spans="1:49" s="29" customFormat="1">
      <c r="A23" s="38"/>
      <c r="B23" s="26"/>
      <c r="C23" s="27"/>
      <c r="D23" s="26"/>
      <c r="E23" s="26">
        <v>1</v>
      </c>
      <c r="F23" s="26"/>
      <c r="G23" s="26">
        <v>2</v>
      </c>
      <c r="H23" s="18"/>
      <c r="I23" s="26">
        <v>3</v>
      </c>
      <c r="J23" s="26">
        <v>4</v>
      </c>
      <c r="K23" s="26">
        <v>5</v>
      </c>
      <c r="L23" s="26">
        <v>6</v>
      </c>
      <c r="M23" s="26">
        <v>7</v>
      </c>
      <c r="N23" s="26">
        <v>8</v>
      </c>
      <c r="O23" s="26">
        <v>9</v>
      </c>
      <c r="P23" s="26"/>
      <c r="Q23" s="26"/>
      <c r="R23" s="26"/>
      <c r="S23" s="93"/>
      <c r="T23" s="26">
        <v>10</v>
      </c>
      <c r="U23" s="26">
        <v>11</v>
      </c>
      <c r="V23" s="26">
        <v>12</v>
      </c>
      <c r="W23" s="26">
        <v>13</v>
      </c>
      <c r="X23" s="26">
        <v>14</v>
      </c>
      <c r="Y23" s="26">
        <v>15</v>
      </c>
      <c r="Z23" s="26">
        <v>16</v>
      </c>
      <c r="AA23" s="26">
        <v>17</v>
      </c>
      <c r="AB23" s="26">
        <v>18</v>
      </c>
      <c r="AC23" s="26">
        <v>19</v>
      </c>
      <c r="AD23" s="26">
        <v>20</v>
      </c>
      <c r="AE23" s="26">
        <v>21</v>
      </c>
      <c r="AF23" s="26">
        <v>22</v>
      </c>
      <c r="AG23" s="26">
        <v>23</v>
      </c>
      <c r="AH23" s="26">
        <v>24</v>
      </c>
      <c r="AI23" s="26">
        <v>25</v>
      </c>
      <c r="AJ23" s="26">
        <v>26</v>
      </c>
      <c r="AK23" s="26">
        <v>27</v>
      </c>
      <c r="AL23" s="26">
        <v>28</v>
      </c>
      <c r="AM23" s="26">
        <v>29</v>
      </c>
      <c r="AN23" s="26">
        <v>30</v>
      </c>
      <c r="AO23" s="26">
        <v>31</v>
      </c>
      <c r="AP23" s="26">
        <v>32</v>
      </c>
      <c r="AQ23" s="26">
        <v>33</v>
      </c>
      <c r="AR23" s="26">
        <v>34</v>
      </c>
      <c r="AS23" s="26">
        <v>35</v>
      </c>
      <c r="AT23" s="26">
        <v>36</v>
      </c>
      <c r="AU23" s="26">
        <v>37</v>
      </c>
      <c r="AV23" s="26">
        <v>38</v>
      </c>
      <c r="AW23" s="26">
        <v>39</v>
      </c>
    </row>
    <row r="24" spans="1:49" s="29" customFormat="1">
      <c r="A24" s="38"/>
      <c r="B24" s="26"/>
      <c r="C24" s="27"/>
      <c r="D24" s="26"/>
      <c r="E24" s="26"/>
      <c r="F24" s="26"/>
      <c r="G24" s="26"/>
      <c r="H24" s="18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93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95"/>
      <c r="AS24" s="20"/>
      <c r="AT24" s="20"/>
      <c r="AU24" s="20"/>
      <c r="AV24" s="20"/>
      <c r="AW24" s="20"/>
    </row>
    <row r="25" spans="1:49" s="48" customFormat="1">
      <c r="A25" s="48" t="s">
        <v>26</v>
      </c>
      <c r="B25" s="20" t="s">
        <v>48</v>
      </c>
      <c r="C25" s="19"/>
      <c r="D25" s="20"/>
      <c r="E25" s="30" t="s">
        <v>304</v>
      </c>
      <c r="F25" s="20"/>
      <c r="G25" s="19"/>
      <c r="H25" s="20"/>
      <c r="I25" s="20"/>
      <c r="J25" s="49"/>
      <c r="K25" s="49"/>
      <c r="L25" s="49"/>
      <c r="M25" s="49"/>
      <c r="N25" s="49"/>
      <c r="O25" s="49"/>
      <c r="P25" s="49"/>
      <c r="Q25" s="49"/>
      <c r="R25" s="49"/>
      <c r="S25" s="94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96"/>
      <c r="AS25" s="50"/>
      <c r="AT25" s="50"/>
      <c r="AU25" s="50"/>
      <c r="AV25" s="50"/>
      <c r="AW25" s="20"/>
    </row>
    <row r="26" spans="1:49" s="104" customFormat="1">
      <c r="B26" s="20"/>
      <c r="C26" s="19"/>
      <c r="D26" s="20"/>
      <c r="E26" s="30"/>
      <c r="F26" s="20"/>
      <c r="G26" s="19"/>
      <c r="H26" s="20"/>
      <c r="I26" s="20"/>
      <c r="J26" s="49"/>
      <c r="K26" s="49"/>
      <c r="L26" s="49"/>
      <c r="M26" s="49"/>
      <c r="N26" s="49"/>
      <c r="O26" s="49"/>
      <c r="P26" s="49"/>
      <c r="Q26" s="49"/>
      <c r="R26" s="49"/>
      <c r="S26" s="94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96"/>
      <c r="AS26" s="2"/>
      <c r="AT26" s="2"/>
      <c r="AU26" s="2"/>
      <c r="AV26" s="2"/>
      <c r="AW26" s="20"/>
    </row>
    <row r="27" spans="1:49" s="104" customFormat="1">
      <c r="B27" s="20"/>
      <c r="C27" s="19"/>
      <c r="D27" s="20"/>
      <c r="E27" s="30"/>
      <c r="F27" s="20"/>
      <c r="G27" s="19"/>
      <c r="H27" s="20"/>
      <c r="I27" s="20"/>
      <c r="J27" s="49"/>
      <c r="K27" s="49"/>
      <c r="L27" s="49"/>
      <c r="M27" s="49"/>
      <c r="N27" s="49"/>
      <c r="O27" s="49"/>
      <c r="P27" s="49"/>
      <c r="Q27" s="49"/>
      <c r="R27" s="49"/>
      <c r="S27" s="94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96"/>
      <c r="AS27" s="2"/>
      <c r="AT27" s="2"/>
      <c r="AU27" s="2"/>
      <c r="AV27" s="2"/>
      <c r="AW27" s="20"/>
    </row>
    <row r="28" spans="1:49" s="104" customFormat="1">
      <c r="B28" s="20"/>
      <c r="C28" s="19"/>
      <c r="D28" s="20"/>
      <c r="E28" s="30"/>
      <c r="F28" s="20"/>
      <c r="G28" s="19"/>
      <c r="H28" s="20"/>
      <c r="I28" s="20"/>
      <c r="J28" s="49"/>
      <c r="K28" s="49"/>
      <c r="L28" s="49"/>
      <c r="M28" s="49"/>
      <c r="N28" s="49"/>
      <c r="O28" s="49"/>
      <c r="P28" s="49"/>
      <c r="Q28" s="49"/>
      <c r="R28" s="49"/>
      <c r="S28" s="94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96"/>
      <c r="AS28" s="2"/>
      <c r="AT28" s="2"/>
      <c r="AU28" s="2"/>
      <c r="AV28" s="2"/>
      <c r="AW28" s="20"/>
    </row>
    <row r="29" spans="1:49" s="104" customFormat="1">
      <c r="B29" s="20"/>
      <c r="C29" s="19"/>
      <c r="D29" s="20"/>
      <c r="E29" s="18"/>
      <c r="F29" s="20"/>
      <c r="G29" s="19"/>
      <c r="H29" s="20"/>
      <c r="I29" s="20"/>
      <c r="J29" s="20"/>
      <c r="K29" s="49"/>
      <c r="L29" s="49"/>
      <c r="M29" s="49"/>
      <c r="N29" s="49"/>
      <c r="O29" s="49"/>
      <c r="P29" s="49"/>
      <c r="Q29" s="49"/>
      <c r="R29" s="49"/>
      <c r="S29" s="94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96"/>
      <c r="AS29" s="2"/>
      <c r="AT29" s="2"/>
      <c r="AU29" s="2"/>
      <c r="AV29" s="2"/>
      <c r="AW29" s="20"/>
    </row>
    <row r="30" spans="1:49" s="104" customFormat="1">
      <c r="B30" s="20"/>
      <c r="C30" s="19"/>
      <c r="D30" s="20"/>
      <c r="E30" s="20" t="s">
        <v>178</v>
      </c>
      <c r="F30" s="20"/>
      <c r="G30" s="19"/>
      <c r="H30" s="20"/>
      <c r="I30" s="20"/>
      <c r="J30" s="20"/>
      <c r="K30" s="49"/>
      <c r="L30" s="49"/>
      <c r="M30" s="49"/>
      <c r="N30" s="49"/>
      <c r="O30" s="49"/>
      <c r="P30" s="49"/>
      <c r="Q30" s="49"/>
      <c r="R30" s="49"/>
      <c r="S30" s="94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96"/>
      <c r="AS30" s="2"/>
      <c r="AT30" s="2"/>
      <c r="AU30" s="2"/>
      <c r="AV30" s="2"/>
      <c r="AW30" s="20"/>
    </row>
    <row r="31" spans="1:49" s="104" customFormat="1">
      <c r="B31" s="20"/>
      <c r="C31" s="19"/>
      <c r="D31" s="20"/>
      <c r="E31" s="20"/>
      <c r="F31" s="20"/>
      <c r="G31" s="19"/>
      <c r="H31" s="20"/>
      <c r="I31" s="20"/>
      <c r="J31" s="20"/>
      <c r="K31" s="49"/>
      <c r="L31" s="49"/>
      <c r="M31" s="49"/>
      <c r="N31" s="49"/>
      <c r="O31" s="49"/>
      <c r="P31" s="49"/>
      <c r="Q31" s="49"/>
      <c r="R31" s="49"/>
      <c r="S31" s="94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96"/>
      <c r="AS31" s="2"/>
      <c r="AT31" s="2"/>
      <c r="AU31" s="2"/>
      <c r="AV31" s="2"/>
      <c r="AW31" s="20"/>
    </row>
    <row r="32" spans="1:49">
      <c r="B32" s="20"/>
      <c r="C32" s="19"/>
      <c r="D32" s="20"/>
      <c r="E32" s="20"/>
      <c r="F32" s="20"/>
      <c r="G32" s="20"/>
      <c r="H32" s="20"/>
      <c r="I32" s="20"/>
      <c r="J32" s="20"/>
      <c r="K32" s="49"/>
      <c r="L32" s="49"/>
      <c r="M32" s="49"/>
      <c r="N32" s="49"/>
      <c r="O32" s="49"/>
      <c r="P32" s="49"/>
      <c r="Q32" s="49"/>
      <c r="R32" s="49"/>
      <c r="S32" s="94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96"/>
      <c r="AS32" s="20"/>
      <c r="AT32" s="20"/>
      <c r="AU32" s="20"/>
      <c r="AV32" s="20"/>
      <c r="AW32" s="20"/>
    </row>
    <row r="33" spans="1:49">
      <c r="A33" s="7" t="s">
        <v>50</v>
      </c>
      <c r="B33" s="20"/>
      <c r="C33" s="19"/>
      <c r="D33" s="20"/>
      <c r="E33" s="20" t="s">
        <v>136</v>
      </c>
      <c r="F33" s="20"/>
      <c r="G33" s="20"/>
      <c r="H33" s="20"/>
      <c r="I33" s="20"/>
      <c r="J33" s="20"/>
      <c r="K33" s="49">
        <f>SUMIF(A25:A32,"ОБЪЕКТ",K25:K32)</f>
        <v>0</v>
      </c>
      <c r="L33" s="49">
        <f>SUMIF(A25:A32,"ОБЪЕКТ",L25:L32)</f>
        <v>0</v>
      </c>
      <c r="M33" s="49">
        <f>SUMIF(A25:A32,"ОБЪЕКТ",M25:M32)</f>
        <v>0</v>
      </c>
      <c r="N33" s="49">
        <f>SUMIF(A25:A32,"ОБЪЕКТ",N25:N32)</f>
        <v>0</v>
      </c>
      <c r="O33" s="49">
        <f>SUMIF(A25:A32,"ОБЪЕКТ",O25:O32)</f>
        <v>0</v>
      </c>
      <c r="P33" s="49">
        <f>SUMIF(A25:A32,"ОБЪЕКТ",P25:P32)</f>
        <v>0</v>
      </c>
      <c r="Q33" s="49">
        <f>SUMIF(A25:A32,"ОБЪЕКТ",Q25:Q32)</f>
        <v>0</v>
      </c>
      <c r="R33" s="49">
        <f>SUMIF(A25:A32,"ОБЪЕКТ",R25:R32)</f>
        <v>0</v>
      </c>
      <c r="S33" s="94">
        <f>SUMIF(A25:A32,"ОБЪЕКТ",S25:S32)</f>
        <v>0</v>
      </c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96"/>
      <c r="AS33" s="20"/>
      <c r="AT33" s="20"/>
      <c r="AU33" s="20"/>
      <c r="AV33" s="20"/>
      <c r="AW33" s="20"/>
    </row>
    <row r="34" spans="1:49">
      <c r="E34" s="7" t="s">
        <v>203</v>
      </c>
      <c r="AR34" s="51"/>
    </row>
    <row r="35" spans="1:49">
      <c r="AR35" s="51"/>
    </row>
    <row r="36" spans="1:49">
      <c r="E36" s="7" t="s">
        <v>64</v>
      </c>
      <c r="AR36" s="51"/>
    </row>
    <row r="37" spans="1:49">
      <c r="AR37" s="51"/>
    </row>
    <row r="38" spans="1:49">
      <c r="E38" s="7" t="s">
        <v>65</v>
      </c>
      <c r="AR38" s="51"/>
    </row>
    <row r="39" spans="1:49">
      <c r="AR39" s="51"/>
    </row>
    <row r="40" spans="1:49">
      <c r="AR40" s="51"/>
    </row>
    <row r="41" spans="1:49">
      <c r="AR41" s="51"/>
    </row>
    <row r="42" spans="1:49">
      <c r="AR42" s="51"/>
    </row>
    <row r="43" spans="1:49">
      <c r="AR43" s="51"/>
    </row>
    <row r="44" spans="1:49">
      <c r="AR44" s="51"/>
    </row>
    <row r="45" spans="1:49">
      <c r="AR45" s="51"/>
    </row>
    <row r="46" spans="1:49">
      <c r="AR46" s="51"/>
    </row>
    <row r="47" spans="1:49">
      <c r="AR47" s="51"/>
    </row>
    <row r="48" spans="1:49">
      <c r="AR48" s="51"/>
    </row>
    <row r="49" spans="44:44">
      <c r="AR49" s="51"/>
    </row>
    <row r="50" spans="44:44">
      <c r="AR50" s="51"/>
    </row>
    <row r="51" spans="44:44">
      <c r="AR51" s="51"/>
    </row>
    <row r="52" spans="44:44">
      <c r="AR52" s="51"/>
    </row>
    <row r="53" spans="44:44">
      <c r="AR53" s="51"/>
    </row>
    <row r="54" spans="44:44">
      <c r="AR54" s="51"/>
    </row>
    <row r="55" spans="44:44">
      <c r="AR55" s="51"/>
    </row>
    <row r="56" spans="44:44">
      <c r="AR56" s="51"/>
    </row>
    <row r="57" spans="44:44">
      <c r="AR57" s="51"/>
    </row>
    <row r="58" spans="44:44">
      <c r="AR58" s="51"/>
    </row>
    <row r="59" spans="44:44">
      <c r="AR59" s="51"/>
    </row>
    <row r="60" spans="44:44">
      <c r="AR60" s="51"/>
    </row>
    <row r="61" spans="44:44">
      <c r="AR61" s="51"/>
    </row>
    <row r="62" spans="44:44">
      <c r="AR62" s="51"/>
    </row>
    <row r="63" spans="44:44">
      <c r="AR63" s="51"/>
    </row>
    <row r="64" spans="44:44">
      <c r="AR64" s="51"/>
    </row>
    <row r="65" spans="44:44">
      <c r="AR65" s="51"/>
    </row>
    <row r="66" spans="44:44">
      <c r="AR66" s="51"/>
    </row>
    <row r="67" spans="44:44">
      <c r="AR67" s="51"/>
    </row>
    <row r="68" spans="44:44">
      <c r="AR68" s="51"/>
    </row>
    <row r="69" spans="44:44">
      <c r="AR69" s="51"/>
    </row>
    <row r="70" spans="44:44">
      <c r="AR70" s="51"/>
    </row>
    <row r="71" spans="44:44">
      <c r="AR71" s="51"/>
    </row>
    <row r="72" spans="44:44">
      <c r="AR72" s="51"/>
    </row>
    <row r="73" spans="44:44">
      <c r="AR73" s="51"/>
    </row>
    <row r="74" spans="44:44">
      <c r="AR74" s="51"/>
    </row>
    <row r="75" spans="44:44">
      <c r="AR75" s="51"/>
    </row>
    <row r="76" spans="44:44">
      <c r="AR76" s="51"/>
    </row>
    <row r="77" spans="44:44">
      <c r="AR77" s="51"/>
    </row>
    <row r="78" spans="44:44">
      <c r="AR78" s="51"/>
    </row>
    <row r="79" spans="44:44">
      <c r="AR79" s="51"/>
    </row>
    <row r="80" spans="44:44">
      <c r="AR80" s="51"/>
    </row>
    <row r="81" spans="44:44">
      <c r="AR81" s="51"/>
    </row>
    <row r="82" spans="44:44">
      <c r="AR82" s="51"/>
    </row>
    <row r="83" spans="44:44">
      <c r="AR83" s="51"/>
    </row>
    <row r="84" spans="44:44">
      <c r="AR84" s="51"/>
    </row>
    <row r="85" spans="44:44">
      <c r="AR85" s="51"/>
    </row>
    <row r="86" spans="44:44">
      <c r="AR86" s="51"/>
    </row>
    <row r="87" spans="44:44">
      <c r="AR87" s="51"/>
    </row>
    <row r="88" spans="44:44">
      <c r="AR88" s="51"/>
    </row>
    <row r="89" spans="44:44">
      <c r="AR89" s="51"/>
    </row>
    <row r="90" spans="44:44">
      <c r="AR90" s="51"/>
    </row>
    <row r="91" spans="44:44">
      <c r="AR91" s="51"/>
    </row>
    <row r="92" spans="44:44">
      <c r="AR92" s="51"/>
    </row>
    <row r="93" spans="44:44">
      <c r="AR93" s="51"/>
    </row>
    <row r="94" spans="44:44">
      <c r="AR94" s="51"/>
    </row>
    <row r="95" spans="44:44">
      <c r="AR95" s="51"/>
    </row>
    <row r="96" spans="44:44">
      <c r="AR96" s="51"/>
    </row>
    <row r="97" spans="44:44">
      <c r="AR97" s="51"/>
    </row>
    <row r="98" spans="44:44">
      <c r="AR98" s="51"/>
    </row>
    <row r="99" spans="44:44">
      <c r="AR99" s="51"/>
    </row>
    <row r="100" spans="44:44">
      <c r="AR100" s="51"/>
    </row>
    <row r="101" spans="44:44">
      <c r="AR101" s="51"/>
    </row>
    <row r="102" spans="44:44">
      <c r="AR102" s="51"/>
    </row>
    <row r="103" spans="44:44">
      <c r="AR103" s="51"/>
    </row>
    <row r="104" spans="44:44">
      <c r="AR104" s="51"/>
    </row>
    <row r="105" spans="44:44">
      <c r="AR105" s="51"/>
    </row>
    <row r="106" spans="44:44">
      <c r="AR106" s="51"/>
    </row>
    <row r="107" spans="44:44">
      <c r="AR107" s="51"/>
    </row>
    <row r="108" spans="44:44">
      <c r="AR108" s="51"/>
    </row>
    <row r="109" spans="44:44">
      <c r="AR109" s="51"/>
    </row>
    <row r="110" spans="44:44">
      <c r="AR110" s="51"/>
    </row>
    <row r="111" spans="44:44">
      <c r="AR111" s="51"/>
    </row>
    <row r="112" spans="44:44">
      <c r="AR112" s="51"/>
    </row>
    <row r="113" spans="44:44">
      <c r="AR113" s="51"/>
    </row>
    <row r="114" spans="44:44">
      <c r="AR114" s="51"/>
    </row>
    <row r="115" spans="44:44">
      <c r="AR115" s="51"/>
    </row>
    <row r="116" spans="44:44">
      <c r="AR116" s="51"/>
    </row>
    <row r="117" spans="44:44">
      <c r="AR117" s="51"/>
    </row>
    <row r="118" spans="44:44">
      <c r="AR118" s="51"/>
    </row>
    <row r="119" spans="44:44">
      <c r="AR119" s="51"/>
    </row>
    <row r="120" spans="44:44">
      <c r="AR120" s="51"/>
    </row>
  </sheetData>
  <autoFilter ref="A22:AW33"/>
  <mergeCells count="47">
    <mergeCell ref="AL21:AL22"/>
    <mergeCell ref="AG21:AJ21"/>
    <mergeCell ref="A20:A21"/>
    <mergeCell ref="B20:B21"/>
    <mergeCell ref="C20:C21"/>
    <mergeCell ref="D20:D21"/>
    <mergeCell ref="F20:F21"/>
    <mergeCell ref="T20:Y20"/>
    <mergeCell ref="Z20:AE20"/>
    <mergeCell ref="AF20:AK20"/>
    <mergeCell ref="T21:T22"/>
    <mergeCell ref="U21:X21"/>
    <mergeCell ref="Z21:Z22"/>
    <mergeCell ref="AA21:AD21"/>
    <mergeCell ref="AF21:AF22"/>
    <mergeCell ref="E18:AW18"/>
    <mergeCell ref="E15:L15"/>
    <mergeCell ref="E12:AW12"/>
    <mergeCell ref="E13:AW13"/>
    <mergeCell ref="E14:AW14"/>
    <mergeCell ref="E17:AW17"/>
    <mergeCell ref="O15:AW15"/>
    <mergeCell ref="O16:AW16"/>
    <mergeCell ref="E16:L16"/>
    <mergeCell ref="AM21:AP21"/>
    <mergeCell ref="E20:E22"/>
    <mergeCell ref="G20:G22"/>
    <mergeCell ref="H20:H22"/>
    <mergeCell ref="I20:I22"/>
    <mergeCell ref="J20:J22"/>
    <mergeCell ref="K20:K22"/>
    <mergeCell ref="L20:L22"/>
    <mergeCell ref="M20:M22"/>
    <mergeCell ref="N20:N22"/>
    <mergeCell ref="O20:O22"/>
    <mergeCell ref="Q20:Q21"/>
    <mergeCell ref="R20:R21"/>
    <mergeCell ref="S20:S21"/>
    <mergeCell ref="P20:P21"/>
    <mergeCell ref="AL20:AQ20"/>
    <mergeCell ref="AW21:AW22"/>
    <mergeCell ref="AR20:AR22"/>
    <mergeCell ref="AS21:AS22"/>
    <mergeCell ref="AT21:AT22"/>
    <mergeCell ref="AU21:AU22"/>
    <mergeCell ref="AV21:AV22"/>
    <mergeCell ref="AS20:AW20"/>
  </mergeCells>
  <phoneticPr fontId="2" type="noConversion"/>
  <pageMargins left="0.78740157480314965" right="0.19685039370078741" top="0.39370078740157483" bottom="0.39370078740157483" header="0" footer="0.19685039370078741"/>
  <pageSetup paperSize="9" scale="36" firstPageNumber="132" fitToHeight="9" orientation="landscape" useFirstPageNumber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theme="5" tint="-0.249977111117893"/>
    <pageSetUpPr fitToPage="1"/>
  </sheetPr>
  <dimension ref="A1:Z53"/>
  <sheetViews>
    <sheetView view="pageBreakPreview" topLeftCell="E7" zoomScale="85" zoomScaleNormal="100" workbookViewId="0">
      <selection activeCell="Z9" sqref="Z9"/>
    </sheetView>
  </sheetViews>
  <sheetFormatPr defaultColWidth="9.140625" defaultRowHeight="12.75"/>
  <cols>
    <col min="1" max="1" width="11.7109375" style="108" hidden="1" customWidth="1"/>
    <col min="2" max="2" width="9.140625" style="108" hidden="1" customWidth="1"/>
    <col min="3" max="3" width="9.140625" style="12" hidden="1" customWidth="1"/>
    <col min="4" max="4" width="10.5703125" style="108" hidden="1" customWidth="1"/>
    <col min="5" max="5" width="19.85546875" style="108" customWidth="1"/>
    <col min="6" max="6" width="9.140625" style="108"/>
    <col min="7" max="7" width="0" style="108" hidden="1" customWidth="1"/>
    <col min="8" max="8" width="9.85546875" style="108" customWidth="1"/>
    <col min="9" max="9" width="9.140625" style="108"/>
    <col min="10" max="10" width="9.85546875" style="108" customWidth="1"/>
    <col min="11" max="11" width="9.140625" style="108"/>
    <col min="12" max="12" width="10.42578125" style="108" customWidth="1"/>
    <col min="13" max="13" width="10.28515625" style="108" customWidth="1"/>
    <col min="14" max="14" width="10" style="108" customWidth="1"/>
    <col min="15" max="15" width="12.140625" style="108" customWidth="1"/>
    <col min="16" max="17" width="10" style="108" customWidth="1"/>
    <col min="18" max="20" width="9.140625" style="108"/>
    <col min="21" max="21" width="13.140625" style="12" customWidth="1"/>
    <col min="22" max="22" width="8.28515625" style="37" customWidth="1"/>
    <col min="23" max="23" width="8.28515625" style="108" customWidth="1"/>
    <col min="24" max="25" width="9.28515625" style="108" customWidth="1"/>
    <col min="26" max="26" width="8.28515625" style="108" customWidth="1"/>
    <col min="27" max="16384" width="9.140625" style="108"/>
  </cols>
  <sheetData>
    <row r="1" spans="1:26" s="7" customFormat="1" hidden="1">
      <c r="A1" s="7" t="s">
        <v>8</v>
      </c>
      <c r="B1" s="6" t="s">
        <v>19</v>
      </c>
      <c r="C1" s="6"/>
      <c r="D1" s="6"/>
      <c r="K1" s="34"/>
      <c r="L1" s="34"/>
      <c r="M1" s="34"/>
      <c r="U1" s="6"/>
      <c r="V1" s="35"/>
    </row>
    <row r="2" spans="1:26" s="7" customFormat="1" hidden="1">
      <c r="A2" s="7" t="s">
        <v>9</v>
      </c>
      <c r="B2" s="6" t="s">
        <v>20</v>
      </c>
      <c r="C2" s="6"/>
      <c r="D2" s="6"/>
      <c r="U2" s="6"/>
      <c r="V2" s="35"/>
    </row>
    <row r="3" spans="1:26" s="7" customFormat="1" hidden="1">
      <c r="A3" s="7" t="s">
        <v>17</v>
      </c>
      <c r="B3" s="3" t="s">
        <v>343</v>
      </c>
      <c r="C3" s="6"/>
      <c r="D3" s="6"/>
      <c r="E3" s="121" t="s">
        <v>321</v>
      </c>
      <c r="U3" s="6"/>
      <c r="V3" s="35"/>
    </row>
    <row r="4" spans="1:26" s="7" customFormat="1" hidden="1">
      <c r="A4" s="7" t="s">
        <v>18</v>
      </c>
      <c r="B4" s="6" t="s">
        <v>174</v>
      </c>
      <c r="C4" s="6"/>
      <c r="D4" s="6"/>
      <c r="E4" s="7" t="s">
        <v>175</v>
      </c>
      <c r="U4" s="6"/>
      <c r="V4" s="35"/>
    </row>
    <row r="5" spans="1:26" s="7" customFormat="1" hidden="1">
      <c r="A5" s="7" t="s">
        <v>93</v>
      </c>
      <c r="B5" s="6" t="s">
        <v>62</v>
      </c>
      <c r="C5" s="6"/>
      <c r="D5" s="6"/>
      <c r="E5" s="7" t="s">
        <v>271</v>
      </c>
      <c r="U5" s="6"/>
      <c r="V5" s="35"/>
    </row>
    <row r="6" spans="1:26" s="7" customFormat="1" hidden="1">
      <c r="A6" s="7" t="s">
        <v>21</v>
      </c>
      <c r="B6" s="3" t="s">
        <v>337</v>
      </c>
      <c r="C6" s="6"/>
      <c r="D6" s="6"/>
      <c r="U6" s="6"/>
      <c r="V6" s="35"/>
    </row>
    <row r="7" spans="1:26" s="7" customFormat="1">
      <c r="B7" s="6"/>
      <c r="C7" s="6"/>
      <c r="D7" s="6"/>
      <c r="U7" s="6"/>
      <c r="V7" s="35"/>
    </row>
    <row r="8" spans="1:26" s="7" customFormat="1">
      <c r="B8" s="6"/>
      <c r="C8" s="36"/>
      <c r="D8" s="6"/>
      <c r="U8" s="6"/>
      <c r="V8" s="35"/>
      <c r="Z8" s="22" t="s">
        <v>350</v>
      </c>
    </row>
    <row r="9" spans="1:26" s="7" customFormat="1">
      <c r="B9" s="6"/>
      <c r="C9" s="36"/>
      <c r="D9" s="6"/>
      <c r="U9" s="6"/>
      <c r="V9" s="35"/>
      <c r="Z9" s="34" t="s">
        <v>46</v>
      </c>
    </row>
    <row r="10" spans="1:26" s="7" customFormat="1">
      <c r="B10" s="6"/>
      <c r="C10" s="36"/>
      <c r="D10" s="6"/>
      <c r="U10" s="6"/>
      <c r="V10" s="35"/>
      <c r="Z10" s="34" t="s">
        <v>52</v>
      </c>
    </row>
    <row r="11" spans="1:26" s="7" customFormat="1">
      <c r="B11" s="6"/>
      <c r="C11" s="36"/>
      <c r="D11" s="6"/>
      <c r="U11" s="6"/>
      <c r="V11" s="35"/>
      <c r="Z11" s="34" t="str">
        <f>" на "&amp;B6+1&amp;" год и на плановый период "&amp;B6+2&amp;" и "&amp;B6+3&amp;" годов"</f>
        <v xml:space="preserve"> на 2019 год и на плановый период 2020 и 2021 годов</v>
      </c>
    </row>
    <row r="13" spans="1:26" ht="36" customHeight="1">
      <c r="A13" s="7"/>
      <c r="B13" s="7"/>
      <c r="C13" s="6"/>
      <c r="D13" s="7"/>
      <c r="F13" s="131" t="str">
        <f>"Перечень мероприятий, осуществляемых за счет субвенций, выделяемых бюджетам субъектов Российской Федерации по ГП 028, Рз "&amp;B1&amp;", ПР "&amp;B2&amp; ", ЦС "&amp;B3&amp;" "&amp;E3&amp;", "</f>
        <v xml:space="preserve">Перечень мероприятий, осуществляемых за счет субвенций, выделяемых бюджетам субъектов Российской Федерации по ГП 028, Рз 04, ПР 06, ЦС 28 2 П2 51280 "Субвенции на осуществление отдельных полномочий в области водных отношений", </v>
      </c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</row>
    <row r="14" spans="1:26" ht="19.5" customHeight="1">
      <c r="A14" s="7"/>
      <c r="B14" s="7"/>
      <c r="C14" s="6"/>
      <c r="D14" s="7"/>
      <c r="F14" s="131" t="str">
        <f>"ВР "&amp;B4&amp;" "&amp;E4&amp;""</f>
        <v>ВР 530 "Субвенции"</v>
      </c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</row>
    <row r="15" spans="1:26" ht="18.75" customHeight="1">
      <c r="A15" s="7"/>
      <c r="B15" s="7"/>
      <c r="C15" s="6"/>
      <c r="D15" s="7"/>
      <c r="F15" s="131" t="str">
        <f>" на "&amp;B6+1&amp;" год и на плановый период "&amp;B6+2&amp;" и "&amp;B6+3&amp;" годов"</f>
        <v xml:space="preserve"> на 2019 год и на плановый период 2020 и 2021 годов</v>
      </c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</row>
    <row r="16" spans="1:26" ht="15">
      <c r="A16" s="108" t="s">
        <v>28</v>
      </c>
      <c r="B16" s="108" t="s">
        <v>51</v>
      </c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</row>
    <row r="17" spans="1:26">
      <c r="J17" s="139" t="s">
        <v>29</v>
      </c>
      <c r="K17" s="139"/>
      <c r="L17" s="139"/>
      <c r="M17" s="139"/>
      <c r="N17" s="139"/>
      <c r="O17" s="139"/>
      <c r="P17" s="139"/>
      <c r="Q17" s="139"/>
      <c r="R17" s="139"/>
      <c r="S17" s="139"/>
      <c r="T17" s="139"/>
    </row>
    <row r="19" spans="1:26" s="28" customFormat="1" ht="15.75" customHeight="1">
      <c r="A19" s="127" t="s">
        <v>23</v>
      </c>
      <c r="B19" s="127" t="s">
        <v>22</v>
      </c>
      <c r="C19" s="127" t="s">
        <v>135</v>
      </c>
      <c r="D19" s="127" t="s">
        <v>154</v>
      </c>
      <c r="E19" s="127" t="s">
        <v>138</v>
      </c>
      <c r="F19" s="127" t="s">
        <v>150</v>
      </c>
      <c r="G19" s="127" t="s">
        <v>149</v>
      </c>
      <c r="H19" s="127" t="s">
        <v>145</v>
      </c>
      <c r="I19" s="127" t="s">
        <v>25</v>
      </c>
      <c r="J19" s="127" t="s">
        <v>24</v>
      </c>
      <c r="K19" s="127" t="s">
        <v>3</v>
      </c>
      <c r="L19" s="127" t="s">
        <v>4</v>
      </c>
      <c r="M19" s="127" t="s">
        <v>5</v>
      </c>
      <c r="N19" s="127" t="str">
        <f>"Выполнено по состоянию на 01.01."&amp;B6</f>
        <v>Выполнено по состоянию на 01.01.2018</v>
      </c>
      <c r="O19" s="127" t="str">
        <f>"Ожидаемое выполнение в "&amp;B6&amp;" г."</f>
        <v>Ожидаемое выполнение в 2018 г.</v>
      </c>
      <c r="P19" s="127" t="str">
        <f>"Остаток сметной стоимости на 01.01."&amp;B6+1&amp;" в ценах 2001 года"</f>
        <v>Остаток сметной стоимости на 01.01.2019 в ценах 2001 года</v>
      </c>
      <c r="Q19" s="127" t="str">
        <f>"Остаток сметной стоимости на 01.01."&amp;B6+1&amp;" в текущих ценах"</f>
        <v>Остаток сметной стоимости на 01.01.2019 в текущих ценах</v>
      </c>
      <c r="R19" s="127" t="str">
        <f>"Прогноз "&amp;B6+1&amp;" года"</f>
        <v>Прогноз 2019 года</v>
      </c>
      <c r="S19" s="127" t="str">
        <f>"Прогноз "&amp;B6+2&amp;" года"</f>
        <v>Прогноз 2020 года</v>
      </c>
      <c r="T19" s="127" t="str">
        <f>"Прогноз "&amp;B6+3&amp;" года"</f>
        <v>Прогноз 2021 года</v>
      </c>
      <c r="U19" s="129" t="s">
        <v>297</v>
      </c>
      <c r="V19" s="133" t="s">
        <v>181</v>
      </c>
      <c r="W19" s="134"/>
      <c r="X19" s="134"/>
      <c r="Y19" s="134"/>
      <c r="Z19" s="138"/>
    </row>
    <row r="20" spans="1:26" s="28" customFormat="1" ht="77.25" customHeight="1">
      <c r="A20" s="128"/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30"/>
      <c r="V20" s="27" t="s">
        <v>182</v>
      </c>
      <c r="W20" s="27" t="s">
        <v>183</v>
      </c>
      <c r="X20" s="27" t="s">
        <v>237</v>
      </c>
      <c r="Y20" s="27" t="s">
        <v>184</v>
      </c>
      <c r="Z20" s="27" t="s">
        <v>221</v>
      </c>
    </row>
    <row r="21" spans="1:26" s="33" customFormat="1">
      <c r="A21" s="110"/>
      <c r="B21" s="110">
        <v>1</v>
      </c>
      <c r="C21" s="110">
        <v>2</v>
      </c>
      <c r="D21" s="110">
        <v>3</v>
      </c>
      <c r="E21" s="110">
        <v>1</v>
      </c>
      <c r="F21" s="110">
        <v>2</v>
      </c>
      <c r="G21" s="110"/>
      <c r="H21" s="110">
        <v>3</v>
      </c>
      <c r="I21" s="110">
        <v>4</v>
      </c>
      <c r="J21" s="110">
        <v>5</v>
      </c>
      <c r="K21" s="110">
        <v>6</v>
      </c>
      <c r="L21" s="110">
        <v>7</v>
      </c>
      <c r="M21" s="110">
        <v>8</v>
      </c>
      <c r="N21" s="110">
        <v>9</v>
      </c>
      <c r="O21" s="110">
        <v>10</v>
      </c>
      <c r="P21" s="110">
        <v>11</v>
      </c>
      <c r="Q21" s="110">
        <v>12</v>
      </c>
      <c r="R21" s="110">
        <v>13</v>
      </c>
      <c r="S21" s="110">
        <v>14</v>
      </c>
      <c r="T21" s="110">
        <v>15</v>
      </c>
      <c r="U21" s="110">
        <v>16</v>
      </c>
      <c r="V21" s="110">
        <v>17</v>
      </c>
      <c r="W21" s="110">
        <v>18</v>
      </c>
      <c r="X21" s="110">
        <v>19</v>
      </c>
      <c r="Y21" s="110">
        <v>20</v>
      </c>
      <c r="Z21" s="110">
        <v>21</v>
      </c>
    </row>
    <row r="22" spans="1:26" s="33" customFormat="1">
      <c r="A22" s="38"/>
      <c r="B22" s="26"/>
      <c r="C22" s="27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13"/>
      <c r="V22" s="8"/>
      <c r="W22" s="8"/>
      <c r="X22" s="8"/>
      <c r="Y22" s="8"/>
      <c r="Z22" s="8"/>
    </row>
    <row r="23" spans="1:26">
      <c r="A23" s="108" t="s">
        <v>26</v>
      </c>
      <c r="B23" s="8" t="s">
        <v>53</v>
      </c>
      <c r="C23" s="11"/>
      <c r="D23" s="8"/>
      <c r="E23" s="188" t="s">
        <v>180</v>
      </c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39"/>
      <c r="V23" s="8"/>
      <c r="W23" s="8"/>
      <c r="X23" s="8"/>
      <c r="Y23" s="8"/>
      <c r="Z23" s="8"/>
    </row>
    <row r="24" spans="1:26">
      <c r="B24" s="8"/>
      <c r="C24" s="11"/>
      <c r="D24" s="8"/>
      <c r="E24" s="30"/>
      <c r="F24" s="8"/>
      <c r="G24" s="8"/>
      <c r="H24" s="8"/>
      <c r="I24" s="8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11"/>
      <c r="V24" s="8"/>
      <c r="W24" s="8"/>
      <c r="X24" s="8"/>
      <c r="Y24" s="8"/>
      <c r="Z24" s="8"/>
    </row>
    <row r="25" spans="1:26" ht="25.5" customHeight="1">
      <c r="B25" s="8"/>
      <c r="C25" s="11"/>
      <c r="D25" s="8"/>
      <c r="E25" s="188" t="s">
        <v>141</v>
      </c>
      <c r="F25" s="189"/>
      <c r="G25" s="189"/>
      <c r="H25" s="189"/>
      <c r="I25" s="189"/>
      <c r="J25" s="189"/>
      <c r="K25" s="189"/>
      <c r="L25" s="189"/>
      <c r="M25" s="189"/>
      <c r="N25" s="189"/>
      <c r="O25" s="189"/>
      <c r="P25" s="189"/>
      <c r="Q25" s="189"/>
      <c r="R25" s="189"/>
      <c r="S25" s="189"/>
      <c r="T25" s="189"/>
      <c r="U25" s="41"/>
      <c r="V25" s="8"/>
      <c r="W25" s="8"/>
      <c r="X25" s="8"/>
      <c r="Y25" s="8"/>
      <c r="Z25" s="8"/>
    </row>
    <row r="26" spans="1:26">
      <c r="B26" s="8"/>
      <c r="C26" s="11"/>
      <c r="D26" s="8"/>
      <c r="E26" s="119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41"/>
      <c r="V26" s="8"/>
      <c r="W26" s="8"/>
      <c r="X26" s="8"/>
      <c r="Y26" s="8"/>
      <c r="Z26" s="8"/>
    </row>
    <row r="27" spans="1:26">
      <c r="A27" s="108" t="s">
        <v>47</v>
      </c>
      <c r="B27" s="8"/>
      <c r="C27" s="11"/>
      <c r="D27" s="8"/>
      <c r="E27" s="117"/>
      <c r="F27" s="8"/>
      <c r="G27" s="8"/>
      <c r="H27" s="8"/>
      <c r="I27" s="8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2"/>
      <c r="U27" s="11"/>
      <c r="V27" s="8"/>
      <c r="W27" s="8"/>
      <c r="X27" s="8"/>
      <c r="Y27" s="8"/>
      <c r="Z27" s="8"/>
    </row>
    <row r="28" spans="1:26">
      <c r="A28" s="108" t="s">
        <v>47</v>
      </c>
      <c r="B28" s="8"/>
      <c r="C28" s="11"/>
      <c r="D28" s="8"/>
      <c r="E28" s="117"/>
      <c r="F28" s="8"/>
      <c r="G28" s="8"/>
      <c r="H28" s="8"/>
      <c r="I28" s="8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2"/>
      <c r="U28" s="11"/>
      <c r="V28" s="8"/>
      <c r="W28" s="8"/>
      <c r="X28" s="8"/>
      <c r="Y28" s="8"/>
      <c r="Z28" s="8"/>
    </row>
    <row r="29" spans="1:26">
      <c r="B29" s="8"/>
      <c r="C29" s="11"/>
      <c r="D29" s="8"/>
      <c r="E29" s="117"/>
      <c r="F29" s="8"/>
      <c r="G29" s="8"/>
      <c r="H29" s="8"/>
      <c r="I29" s="8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2"/>
      <c r="U29" s="11"/>
      <c r="V29" s="8"/>
      <c r="W29" s="8"/>
      <c r="X29" s="8"/>
      <c r="Y29" s="8"/>
      <c r="Z29" s="8"/>
    </row>
    <row r="30" spans="1:26">
      <c r="A30" s="108" t="s">
        <v>50</v>
      </c>
      <c r="B30" s="8"/>
      <c r="C30" s="11"/>
      <c r="D30" s="8"/>
      <c r="E30" s="117" t="s">
        <v>140</v>
      </c>
      <c r="F30" s="8"/>
      <c r="G30" s="8"/>
      <c r="H30" s="8"/>
      <c r="I30" s="8"/>
      <c r="J30" s="40">
        <f>SUMIF(A25:A29,"ОБЪЕКТ",J25:J29)</f>
        <v>0</v>
      </c>
      <c r="K30" s="40">
        <f>SUMIF(A25:A29,"ОБЪЕКТ",K25:K29)</f>
        <v>0</v>
      </c>
      <c r="L30" s="40">
        <f>SUMIF(A25:A29,"ОБЪЕКТ",L25:L29)</f>
        <v>0</v>
      </c>
      <c r="M30" s="40">
        <f>SUMIF(A25:A29,"ОБЪЕКТ",M25:M29)</f>
        <v>0</v>
      </c>
      <c r="N30" s="40">
        <f>SUMIF(A25:A29,"ОБЪЕКТ",N25:N29)</f>
        <v>0</v>
      </c>
      <c r="O30" s="40">
        <f>SUMIF(A25:A29,"ОБЪЕКТ",O25:O29)</f>
        <v>0</v>
      </c>
      <c r="P30" s="40">
        <f>SUMIF(A25:A29,"ОБЪЕКТ",P25:P29)</f>
        <v>0</v>
      </c>
      <c r="Q30" s="40">
        <f>SUMIF(A25:A29,"ОБЪЕКТ",Q25:Q29)</f>
        <v>0</v>
      </c>
      <c r="R30" s="40">
        <f>SUMIF(A25:A29,"ОБЪЕКТ",R25:R29)</f>
        <v>0</v>
      </c>
      <c r="S30" s="40">
        <f>SUMIF(A25:A29,"ОБЪЕКТ",S25:S29)</f>
        <v>0</v>
      </c>
      <c r="T30" s="42">
        <f>SUMIF(A25:A29,"ОБЪЕКТ",T25:T29)</f>
        <v>0</v>
      </c>
      <c r="U30" s="11"/>
      <c r="V30" s="8"/>
      <c r="W30" s="8"/>
      <c r="X30" s="8"/>
      <c r="Y30" s="8"/>
      <c r="Z30" s="8"/>
    </row>
    <row r="31" spans="1:26">
      <c r="B31" s="8"/>
      <c r="C31" s="11"/>
      <c r="D31" s="8"/>
      <c r="E31" s="117"/>
      <c r="F31" s="8"/>
      <c r="G31" s="8"/>
      <c r="H31" s="8"/>
      <c r="I31" s="8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2"/>
      <c r="U31" s="11"/>
      <c r="V31" s="8"/>
      <c r="W31" s="8"/>
      <c r="X31" s="8"/>
      <c r="Y31" s="8"/>
      <c r="Z31" s="8"/>
    </row>
    <row r="32" spans="1:26" ht="28.5" customHeight="1">
      <c r="B32" s="8"/>
      <c r="C32" s="11"/>
      <c r="D32" s="8"/>
      <c r="E32" s="188" t="s">
        <v>142</v>
      </c>
      <c r="F32" s="189"/>
      <c r="G32" s="189"/>
      <c r="H32" s="189"/>
      <c r="I32" s="189"/>
      <c r="J32" s="189"/>
      <c r="K32" s="189"/>
      <c r="L32" s="189"/>
      <c r="M32" s="189"/>
      <c r="N32" s="189"/>
      <c r="O32" s="189"/>
      <c r="P32" s="189"/>
      <c r="Q32" s="189"/>
      <c r="R32" s="189"/>
      <c r="S32" s="189"/>
      <c r="T32" s="189"/>
      <c r="U32" s="11"/>
      <c r="V32" s="8"/>
      <c r="W32" s="8"/>
      <c r="X32" s="8"/>
      <c r="Y32" s="8"/>
      <c r="Z32" s="8"/>
    </row>
    <row r="33" spans="1:26">
      <c r="B33" s="8"/>
      <c r="C33" s="11"/>
      <c r="D33" s="8"/>
      <c r="E33" s="117"/>
      <c r="F33" s="8"/>
      <c r="G33" s="8"/>
      <c r="H33" s="8"/>
      <c r="I33" s="8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2"/>
      <c r="U33" s="11"/>
      <c r="V33" s="8"/>
      <c r="W33" s="8"/>
      <c r="X33" s="8"/>
      <c r="Y33" s="8"/>
      <c r="Z33" s="8"/>
    </row>
    <row r="34" spans="1:26">
      <c r="A34" s="108" t="s">
        <v>47</v>
      </c>
      <c r="B34" s="8"/>
      <c r="C34" s="11"/>
      <c r="D34" s="8"/>
      <c r="E34" s="117"/>
      <c r="F34" s="8"/>
      <c r="G34" s="8"/>
      <c r="H34" s="8"/>
      <c r="I34" s="8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2"/>
      <c r="U34" s="11"/>
      <c r="V34" s="8"/>
      <c r="W34" s="8"/>
      <c r="X34" s="8"/>
      <c r="Y34" s="8"/>
      <c r="Z34" s="8"/>
    </row>
    <row r="35" spans="1:26">
      <c r="A35" s="108" t="s">
        <v>47</v>
      </c>
      <c r="B35" s="8"/>
      <c r="C35" s="11"/>
      <c r="D35" s="8"/>
      <c r="E35" s="117"/>
      <c r="F35" s="8"/>
      <c r="G35" s="8"/>
      <c r="H35" s="8"/>
      <c r="I35" s="8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2"/>
      <c r="U35" s="11"/>
      <c r="V35" s="8"/>
      <c r="W35" s="8"/>
      <c r="X35" s="8"/>
      <c r="Y35" s="8"/>
      <c r="Z35" s="8"/>
    </row>
    <row r="36" spans="1:26">
      <c r="B36" s="8"/>
      <c r="C36" s="11"/>
      <c r="D36" s="8"/>
      <c r="E36" s="117"/>
      <c r="F36" s="8"/>
      <c r="G36" s="8"/>
      <c r="H36" s="8"/>
      <c r="I36" s="8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2"/>
      <c r="U36" s="11"/>
      <c r="V36" s="8"/>
      <c r="W36" s="8"/>
      <c r="X36" s="8"/>
      <c r="Y36" s="8"/>
      <c r="Z36" s="8"/>
    </row>
    <row r="37" spans="1:26">
      <c r="A37" s="108" t="s">
        <v>50</v>
      </c>
      <c r="B37" s="8"/>
      <c r="C37" s="11"/>
      <c r="D37" s="8"/>
      <c r="E37" s="117" t="s">
        <v>140</v>
      </c>
      <c r="F37" s="8"/>
      <c r="G37" s="8"/>
      <c r="H37" s="8"/>
      <c r="I37" s="8"/>
      <c r="J37" s="40">
        <f>SUMIF(A33:A36,"ОБЪЕКТ",J33:J36)</f>
        <v>0</v>
      </c>
      <c r="K37" s="40">
        <f>SUMIF(A33:A36,"ОБЪЕКТ",K33:K36)</f>
        <v>0</v>
      </c>
      <c r="L37" s="40">
        <f>SUMIF(A33:A36,"ОБЪЕКТ",L33:L36)</f>
        <v>0</v>
      </c>
      <c r="M37" s="40">
        <f>SUMIF(A33:A36,"ОБЪЕКТ",M33:M36)</f>
        <v>0</v>
      </c>
      <c r="N37" s="40">
        <f>SUMIF(A33:A36,"ОБЪЕКТ",N33:N36)</f>
        <v>0</v>
      </c>
      <c r="O37" s="40">
        <f>SUMIF(A33:A36,"ОБЪЕКТ",O33:O36)</f>
        <v>0</v>
      </c>
      <c r="P37" s="40">
        <f>SUMIF(A33:A36,"ОБЪЕКТ",P33:P36)</f>
        <v>0</v>
      </c>
      <c r="Q37" s="40">
        <f>SUMIF(A33:A36,"ОБЪЕКТ",Q33:Q36)</f>
        <v>0</v>
      </c>
      <c r="R37" s="40">
        <f>SUMIF(A33:A36,"ОБЪЕКТ",R33:R36)</f>
        <v>0</v>
      </c>
      <c r="S37" s="40">
        <f>SUMIF(A33:A36,"ОБЪЕКТ",S33:S36)</f>
        <v>0</v>
      </c>
      <c r="T37" s="42">
        <f>SUMIF(A33:A36,"ОБЪЕКТ",T33:T36)</f>
        <v>0</v>
      </c>
      <c r="U37" s="11"/>
      <c r="V37" s="8"/>
      <c r="W37" s="8"/>
      <c r="X37" s="8"/>
      <c r="Y37" s="8"/>
      <c r="Z37" s="8"/>
    </row>
    <row r="38" spans="1:26">
      <c r="B38" s="8"/>
      <c r="C38" s="11"/>
      <c r="D38" s="8"/>
      <c r="E38" s="117"/>
      <c r="F38" s="8"/>
      <c r="G38" s="8"/>
      <c r="H38" s="8"/>
      <c r="I38" s="8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2"/>
      <c r="U38" s="11"/>
      <c r="V38" s="8"/>
      <c r="W38" s="8"/>
      <c r="X38" s="8"/>
      <c r="Y38" s="8"/>
      <c r="Z38" s="8"/>
    </row>
    <row r="39" spans="1:26" ht="25.5" customHeight="1">
      <c r="B39" s="8"/>
      <c r="C39" s="11"/>
      <c r="D39" s="8"/>
      <c r="E39" s="188" t="s">
        <v>143</v>
      </c>
      <c r="F39" s="189"/>
      <c r="G39" s="189"/>
      <c r="H39" s="189"/>
      <c r="I39" s="189"/>
      <c r="J39" s="189"/>
      <c r="K39" s="189"/>
      <c r="L39" s="189"/>
      <c r="M39" s="189"/>
      <c r="N39" s="189"/>
      <c r="O39" s="189"/>
      <c r="P39" s="189"/>
      <c r="Q39" s="189"/>
      <c r="R39" s="189"/>
      <c r="S39" s="189"/>
      <c r="T39" s="189"/>
      <c r="U39" s="11"/>
      <c r="V39" s="8"/>
      <c r="W39" s="8"/>
      <c r="X39" s="8"/>
      <c r="Y39" s="8"/>
      <c r="Z39" s="8"/>
    </row>
    <row r="40" spans="1:26">
      <c r="B40" s="8"/>
      <c r="C40" s="11"/>
      <c r="D40" s="8"/>
      <c r="E40" s="117"/>
      <c r="F40" s="8"/>
      <c r="G40" s="8"/>
      <c r="H40" s="8"/>
      <c r="I40" s="8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2"/>
      <c r="U40" s="11"/>
      <c r="V40" s="8"/>
      <c r="W40" s="8"/>
      <c r="X40" s="8"/>
      <c r="Y40" s="8"/>
      <c r="Z40" s="8"/>
    </row>
    <row r="41" spans="1:26">
      <c r="A41" s="108" t="s">
        <v>47</v>
      </c>
      <c r="B41" s="8"/>
      <c r="C41" s="11"/>
      <c r="D41" s="8"/>
      <c r="E41" s="117"/>
      <c r="F41" s="8"/>
      <c r="G41" s="8"/>
      <c r="H41" s="8"/>
      <c r="I41" s="8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2"/>
      <c r="U41" s="11"/>
      <c r="V41" s="8"/>
      <c r="W41" s="8"/>
      <c r="X41" s="8"/>
      <c r="Y41" s="8"/>
      <c r="Z41" s="8"/>
    </row>
    <row r="42" spans="1:26">
      <c r="A42" s="108" t="s">
        <v>47</v>
      </c>
      <c r="B42" s="8"/>
      <c r="C42" s="11"/>
      <c r="D42" s="8"/>
      <c r="E42" s="117"/>
      <c r="F42" s="8"/>
      <c r="G42" s="8"/>
      <c r="H42" s="8"/>
      <c r="I42" s="8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2"/>
      <c r="U42" s="11"/>
      <c r="V42" s="8"/>
      <c r="W42" s="8"/>
      <c r="X42" s="8"/>
      <c r="Y42" s="8"/>
      <c r="Z42" s="8"/>
    </row>
    <row r="43" spans="1:26">
      <c r="A43" s="108" t="s">
        <v>47</v>
      </c>
      <c r="B43" s="8"/>
      <c r="C43" s="11"/>
      <c r="D43" s="8"/>
      <c r="E43" s="117"/>
      <c r="F43" s="8"/>
      <c r="G43" s="8"/>
      <c r="H43" s="8"/>
      <c r="I43" s="8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2"/>
      <c r="U43" s="11"/>
      <c r="V43" s="8"/>
      <c r="W43" s="8"/>
      <c r="X43" s="8"/>
      <c r="Y43" s="8"/>
      <c r="Z43" s="8"/>
    </row>
    <row r="44" spans="1:26">
      <c r="B44" s="8"/>
      <c r="C44" s="11"/>
      <c r="D44" s="8"/>
      <c r="E44" s="8"/>
      <c r="F44" s="8"/>
      <c r="G44" s="8"/>
      <c r="H44" s="8"/>
      <c r="I44" s="8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2"/>
      <c r="U44" s="11"/>
      <c r="V44" s="8"/>
      <c r="W44" s="8"/>
      <c r="X44" s="8"/>
      <c r="Y44" s="8"/>
      <c r="Z44" s="8"/>
    </row>
    <row r="45" spans="1:26">
      <c r="A45" s="108" t="s">
        <v>50</v>
      </c>
      <c r="B45" s="8"/>
      <c r="C45" s="11"/>
      <c r="D45" s="8"/>
      <c r="E45" s="117" t="s">
        <v>140</v>
      </c>
      <c r="F45" s="8"/>
      <c r="G45" s="8"/>
      <c r="H45" s="8"/>
      <c r="I45" s="8"/>
      <c r="J45" s="40">
        <f>SUMIF(A40:A44,"ОБЪЕКТ",J40:J44)</f>
        <v>0</v>
      </c>
      <c r="K45" s="40">
        <f>SUMIF(A40:A44,"ОБЪЕКТ",K40:K44)</f>
        <v>0</v>
      </c>
      <c r="L45" s="40">
        <f>SUMIF(A40:A44,"ОБЪЕКТ",L40:L44)</f>
        <v>0</v>
      </c>
      <c r="M45" s="40">
        <f>SUMIF(A40:A44,"ОБЪЕКТ",M40:M44)</f>
        <v>0</v>
      </c>
      <c r="N45" s="40">
        <f>SUMIF(A40:A44,"ОБЪЕКТ",N40:N44)</f>
        <v>0</v>
      </c>
      <c r="O45" s="40">
        <f>SUMIF(A40:A44,"ОБЪЕКТ",O40:O44)</f>
        <v>0</v>
      </c>
      <c r="P45" s="40">
        <f>SUMIF(A40:A44,"ОБЪЕКТ",P40:P44)</f>
        <v>0</v>
      </c>
      <c r="Q45" s="40">
        <f>SUMIF(A40:A44,"ОБЪЕКТ",Q40:Q44)</f>
        <v>0</v>
      </c>
      <c r="R45" s="40">
        <f>SUMIF(A40:A44,"ОБЪЕКТ",R40:R44)</f>
        <v>0</v>
      </c>
      <c r="S45" s="40">
        <f>SUMIF(A40:A44,"ОБЪЕКТ",S40:S44)</f>
        <v>0</v>
      </c>
      <c r="T45" s="42">
        <f>SUMIF(A40:A44,"ОБЪЕКТ",T40:T44)</f>
        <v>0</v>
      </c>
      <c r="U45" s="11"/>
      <c r="V45" s="8"/>
      <c r="W45" s="8"/>
      <c r="X45" s="8"/>
      <c r="Y45" s="8"/>
      <c r="Z45" s="8"/>
    </row>
    <row r="46" spans="1:26">
      <c r="B46" s="8"/>
      <c r="C46" s="11"/>
      <c r="D46" s="8"/>
      <c r="E46" s="30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43"/>
      <c r="U46" s="11"/>
      <c r="V46" s="8"/>
      <c r="W46" s="8"/>
      <c r="X46" s="8"/>
      <c r="Y46" s="8"/>
      <c r="Z46" s="8"/>
    </row>
    <row r="47" spans="1:26">
      <c r="A47" s="108" t="s">
        <v>50</v>
      </c>
      <c r="B47" s="8"/>
      <c r="C47" s="11"/>
      <c r="D47" s="8"/>
      <c r="E47" s="8" t="s">
        <v>136</v>
      </c>
      <c r="F47" s="8"/>
      <c r="G47" s="8"/>
      <c r="H47" s="8"/>
      <c r="I47" s="8"/>
      <c r="J47" s="40">
        <f>SUMIF(A23:A46,"ОБЪЕКТ",J23:J46)</f>
        <v>0</v>
      </c>
      <c r="K47" s="40">
        <f>SUMIF(A23:A46,"ОБЪЕКТ",K23:K46)</f>
        <v>0</v>
      </c>
      <c r="L47" s="40">
        <f>SUMIF(A23:A46,"ОБЪЕКТ",L23:L46)</f>
        <v>0</v>
      </c>
      <c r="M47" s="40">
        <f>SUMIF(A23:A46,"ОБЪЕКТ",M23:M46)</f>
        <v>0</v>
      </c>
      <c r="N47" s="40">
        <f>SUMIF(A23:A46,"ОБЪЕКТ",N23:N46)</f>
        <v>0</v>
      </c>
      <c r="O47" s="40">
        <f>SUMIF(A23:A46,"ОБЪЕКТ",O23:O46)</f>
        <v>0</v>
      </c>
      <c r="P47" s="40">
        <f>SUMIF(A23:A46,"ОБЪЕКТ",P23:P46)</f>
        <v>0</v>
      </c>
      <c r="Q47" s="40">
        <f>SUMIF(A23:A46,"ОБЪЕКТ",Q23:Q46)</f>
        <v>0</v>
      </c>
      <c r="R47" s="40">
        <f>SUMIF(A23:A46,"ОБЪЕКТ",R23:R46)</f>
        <v>0</v>
      </c>
      <c r="S47" s="40">
        <f>SUMIF(A23:A46,"ОБЪЕКТ",S23:S46)</f>
        <v>0</v>
      </c>
      <c r="T47" s="42">
        <f>SUMIF(A23:A46,"ОБЪЕКТ",T23:T46)</f>
        <v>0</v>
      </c>
      <c r="U47" s="11"/>
      <c r="V47" s="8"/>
      <c r="W47" s="8"/>
      <c r="X47" s="8"/>
      <c r="Y47" s="8"/>
      <c r="Z47" s="8"/>
    </row>
    <row r="48" spans="1:26">
      <c r="E48" s="104" t="s">
        <v>192</v>
      </c>
    </row>
    <row r="49" spans="5:5">
      <c r="E49" s="104" t="s">
        <v>191</v>
      </c>
    </row>
    <row r="51" spans="5:5">
      <c r="E51" s="108" t="s">
        <v>64</v>
      </c>
    </row>
    <row r="53" spans="5:5">
      <c r="E53" s="108" t="s">
        <v>65</v>
      </c>
    </row>
  </sheetData>
  <autoFilter ref="A21:Z47"/>
  <mergeCells count="31">
    <mergeCell ref="E25:T25"/>
    <mergeCell ref="E32:T32"/>
    <mergeCell ref="E39:T39"/>
    <mergeCell ref="R19:R20"/>
    <mergeCell ref="S19:S20"/>
    <mergeCell ref="T19:T20"/>
    <mergeCell ref="U19:U20"/>
    <mergeCell ref="V19:Z19"/>
    <mergeCell ref="E23:T23"/>
    <mergeCell ref="L19:L20"/>
    <mergeCell ref="M19:M20"/>
    <mergeCell ref="N19:N20"/>
    <mergeCell ref="O19:O20"/>
    <mergeCell ref="P19:P20"/>
    <mergeCell ref="Q19:Q20"/>
    <mergeCell ref="F19:F20"/>
    <mergeCell ref="G19:G20"/>
    <mergeCell ref="H19:H20"/>
    <mergeCell ref="I19:I20"/>
    <mergeCell ref="J19:J20"/>
    <mergeCell ref="K19:K20"/>
    <mergeCell ref="F13:X13"/>
    <mergeCell ref="F14:X14"/>
    <mergeCell ref="F15:X15"/>
    <mergeCell ref="J16:T16"/>
    <mergeCell ref="J17:T17"/>
    <mergeCell ref="A19:A20"/>
    <mergeCell ref="B19:B20"/>
    <mergeCell ref="C19:C20"/>
    <mergeCell ref="D19:D20"/>
    <mergeCell ref="E19:E20"/>
  </mergeCells>
  <pageMargins left="0.78740157480314965" right="0.19685039370078741" top="0.39370078740157483" bottom="0.39370078740157483" header="0" footer="0.19685039370078741"/>
  <pageSetup paperSize="9" scale="65" firstPageNumber="133" fitToHeight="9" orientation="landscape" useFirstPageNumber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Лист14" enableFormatConditionsCalculation="0">
    <pageSetUpPr fitToPage="1"/>
  </sheetPr>
  <dimension ref="A1:Z53"/>
  <sheetViews>
    <sheetView view="pageBreakPreview" topLeftCell="E7" zoomScale="85" zoomScaleNormal="100" workbookViewId="0">
      <selection activeCell="F16" sqref="F16"/>
    </sheetView>
  </sheetViews>
  <sheetFormatPr defaultColWidth="9.140625" defaultRowHeight="12.75"/>
  <cols>
    <col min="1" max="1" width="11.7109375" style="108" hidden="1" customWidth="1"/>
    <col min="2" max="2" width="9.140625" style="108" hidden="1" customWidth="1"/>
    <col min="3" max="3" width="9.140625" style="12" hidden="1" customWidth="1"/>
    <col min="4" max="4" width="10.5703125" style="108" hidden="1" customWidth="1"/>
    <col min="5" max="5" width="19.85546875" style="108" customWidth="1"/>
    <col min="6" max="6" width="9.140625" style="108"/>
    <col min="7" max="7" width="0" style="108" hidden="1" customWidth="1"/>
    <col min="8" max="8" width="9.85546875" style="108" customWidth="1"/>
    <col min="9" max="9" width="9.140625" style="108"/>
    <col min="10" max="10" width="9.85546875" style="108" customWidth="1"/>
    <col min="11" max="11" width="9.140625" style="108"/>
    <col min="12" max="12" width="10.42578125" style="108" customWidth="1"/>
    <col min="13" max="13" width="10.28515625" style="108" customWidth="1"/>
    <col min="14" max="14" width="10" style="108" customWidth="1"/>
    <col min="15" max="15" width="12.140625" style="108" customWidth="1"/>
    <col min="16" max="17" width="10" style="108" customWidth="1"/>
    <col min="18" max="20" width="9.140625" style="108"/>
    <col min="21" max="21" width="13.140625" style="12" customWidth="1"/>
    <col min="22" max="22" width="8.28515625" style="37" customWidth="1"/>
    <col min="23" max="23" width="8.28515625" style="108" customWidth="1"/>
    <col min="24" max="25" width="9.28515625" style="108" customWidth="1"/>
    <col min="26" max="26" width="8.28515625" style="108" customWidth="1"/>
    <col min="27" max="16384" width="9.140625" style="108"/>
  </cols>
  <sheetData>
    <row r="1" spans="1:26" s="7" customFormat="1" hidden="1">
      <c r="A1" s="7" t="s">
        <v>8</v>
      </c>
      <c r="B1" s="6" t="s">
        <v>19</v>
      </c>
      <c r="C1" s="6"/>
      <c r="D1" s="6"/>
      <c r="K1" s="34"/>
      <c r="L1" s="34"/>
      <c r="M1" s="34"/>
      <c r="U1" s="6"/>
      <c r="V1" s="35"/>
    </row>
    <row r="2" spans="1:26" s="7" customFormat="1" hidden="1">
      <c r="A2" s="7" t="s">
        <v>9</v>
      </c>
      <c r="B2" s="6" t="s">
        <v>20</v>
      </c>
      <c r="C2" s="6"/>
      <c r="D2" s="6"/>
      <c r="U2" s="6"/>
      <c r="V2" s="35"/>
    </row>
    <row r="3" spans="1:26" s="7" customFormat="1" hidden="1">
      <c r="A3" s="7" t="s">
        <v>17</v>
      </c>
      <c r="B3" s="6" t="s">
        <v>265</v>
      </c>
      <c r="C3" s="6"/>
      <c r="D3" s="6"/>
      <c r="E3" s="121" t="s">
        <v>321</v>
      </c>
      <c r="U3" s="6"/>
      <c r="V3" s="35"/>
    </row>
    <row r="4" spans="1:26" s="7" customFormat="1" hidden="1">
      <c r="A4" s="7" t="s">
        <v>18</v>
      </c>
      <c r="B4" s="6" t="s">
        <v>174</v>
      </c>
      <c r="C4" s="6"/>
      <c r="D4" s="6"/>
      <c r="E4" s="7" t="s">
        <v>175</v>
      </c>
      <c r="U4" s="6"/>
      <c r="V4" s="35"/>
    </row>
    <row r="5" spans="1:26" s="7" customFormat="1" hidden="1">
      <c r="A5" s="7" t="s">
        <v>93</v>
      </c>
      <c r="B5" s="6" t="s">
        <v>62</v>
      </c>
      <c r="C5" s="6"/>
      <c r="D5" s="6"/>
      <c r="E5" s="7" t="s">
        <v>271</v>
      </c>
      <c r="U5" s="6"/>
      <c r="V5" s="35"/>
    </row>
    <row r="6" spans="1:26" s="7" customFormat="1" hidden="1">
      <c r="A6" s="7" t="s">
        <v>21</v>
      </c>
      <c r="B6" s="3" t="s">
        <v>337</v>
      </c>
      <c r="C6" s="6"/>
      <c r="D6" s="6"/>
      <c r="U6" s="6"/>
      <c r="V6" s="35"/>
    </row>
    <row r="7" spans="1:26" s="7" customFormat="1">
      <c r="B7" s="6"/>
      <c r="C7" s="6"/>
      <c r="D7" s="6"/>
      <c r="U7" s="6"/>
      <c r="V7" s="35"/>
    </row>
    <row r="8" spans="1:26" s="7" customFormat="1">
      <c r="B8" s="6"/>
      <c r="C8" s="36"/>
      <c r="D8" s="6"/>
      <c r="U8" s="6"/>
      <c r="V8" s="35"/>
      <c r="Z8" s="34" t="s">
        <v>60</v>
      </c>
    </row>
    <row r="9" spans="1:26" s="7" customFormat="1">
      <c r="B9" s="6"/>
      <c r="C9" s="36"/>
      <c r="D9" s="6"/>
      <c r="U9" s="6"/>
      <c r="V9" s="35"/>
      <c r="Z9" s="34" t="s">
        <v>46</v>
      </c>
    </row>
    <row r="10" spans="1:26" s="7" customFormat="1">
      <c r="B10" s="6"/>
      <c r="C10" s="36"/>
      <c r="D10" s="6"/>
      <c r="U10" s="6"/>
      <c r="V10" s="35"/>
      <c r="Z10" s="34" t="s">
        <v>52</v>
      </c>
    </row>
    <row r="11" spans="1:26" s="7" customFormat="1">
      <c r="B11" s="6"/>
      <c r="C11" s="36"/>
      <c r="D11" s="6"/>
      <c r="U11" s="6"/>
      <c r="V11" s="35"/>
      <c r="Z11" s="34" t="str">
        <f>" на "&amp;B6+1&amp;" год и на плановый период "&amp;B6+2&amp;" и "&amp;B6+3&amp;" годов"</f>
        <v xml:space="preserve"> на 2019 год и на плановый период 2020 и 2021 годов</v>
      </c>
    </row>
    <row r="13" spans="1:26" ht="36" customHeight="1">
      <c r="A13" s="7"/>
      <c r="B13" s="7"/>
      <c r="C13" s="6"/>
      <c r="D13" s="7"/>
      <c r="F13" s="131" t="str">
        <f>"Перечень мероприятий, осуществляемых за счет субвенций, выделяемых бюджетам субъектов Российской Федерации по ГП 028, Рз "&amp;B1&amp;", ПР "&amp;B2&amp; ", ЦС "&amp;B3&amp;" "&amp;E3&amp;", "</f>
        <v xml:space="preserve">Перечень мероприятий, осуществляемых за счет субвенций, выделяемых бюджетам субъектов Российской Федерации по ГП 028, Рз 04, ПР 06, ЦС 28 2 04 51280 "Субвенции на осуществление отдельных полномочий в области водных отношений", </v>
      </c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</row>
    <row r="14" spans="1:26" ht="19.5" customHeight="1">
      <c r="A14" s="7"/>
      <c r="B14" s="7"/>
      <c r="C14" s="6"/>
      <c r="D14" s="7"/>
      <c r="F14" s="131" t="str">
        <f>"ВР "&amp;B4&amp;" "&amp;E4&amp;""</f>
        <v>ВР 530 "Субвенции"</v>
      </c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</row>
    <row r="15" spans="1:26" ht="18.75" customHeight="1">
      <c r="A15" s="7"/>
      <c r="B15" s="7"/>
      <c r="C15" s="6"/>
      <c r="D15" s="7"/>
      <c r="F15" s="131" t="str">
        <f>" на "&amp;B6+1&amp;"год и на плановый период "&amp;B6+2&amp;" и "&amp;B6+3&amp;" годов"</f>
        <v xml:space="preserve"> на 2019год и на плановый период 2020 и 2021 годов</v>
      </c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</row>
    <row r="16" spans="1:26" ht="15">
      <c r="A16" s="108" t="s">
        <v>28</v>
      </c>
      <c r="B16" s="108" t="s">
        <v>51</v>
      </c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</row>
    <row r="17" spans="1:26">
      <c r="J17" s="139" t="s">
        <v>29</v>
      </c>
      <c r="K17" s="139"/>
      <c r="L17" s="139"/>
      <c r="M17" s="139"/>
      <c r="N17" s="139"/>
      <c r="O17" s="139"/>
      <c r="P17" s="139"/>
      <c r="Q17" s="139"/>
      <c r="R17" s="139"/>
      <c r="S17" s="139"/>
      <c r="T17" s="139"/>
    </row>
    <row r="19" spans="1:26" s="28" customFormat="1" ht="15.75" customHeight="1">
      <c r="A19" s="127" t="s">
        <v>23</v>
      </c>
      <c r="B19" s="127" t="s">
        <v>22</v>
      </c>
      <c r="C19" s="127" t="s">
        <v>135</v>
      </c>
      <c r="D19" s="127" t="s">
        <v>154</v>
      </c>
      <c r="E19" s="127" t="s">
        <v>138</v>
      </c>
      <c r="F19" s="127" t="s">
        <v>150</v>
      </c>
      <c r="G19" s="127" t="s">
        <v>149</v>
      </c>
      <c r="H19" s="127" t="s">
        <v>145</v>
      </c>
      <c r="I19" s="127" t="s">
        <v>25</v>
      </c>
      <c r="J19" s="127" t="s">
        <v>24</v>
      </c>
      <c r="K19" s="127" t="s">
        <v>3</v>
      </c>
      <c r="L19" s="127" t="s">
        <v>4</v>
      </c>
      <c r="M19" s="127" t="s">
        <v>5</v>
      </c>
      <c r="N19" s="127" t="str">
        <f>"Выполнено по состоянию на 01.01."&amp;B6</f>
        <v>Выполнено по состоянию на 01.01.2018</v>
      </c>
      <c r="O19" s="127" t="str">
        <f>"Ожидаемое выполнение в "&amp;B6&amp;" г."</f>
        <v>Ожидаемое выполнение в 2018 г.</v>
      </c>
      <c r="P19" s="127" t="str">
        <f>"Остаток сметной стоимости на 01.01."&amp;B6+1&amp;" в ценах 2001 года"</f>
        <v>Остаток сметной стоимости на 01.01.2019 в ценах 2001 года</v>
      </c>
      <c r="Q19" s="127" t="str">
        <f>"Остаток сметной стоимости на 01.01."&amp;B6+1&amp;" в текущих ценах"</f>
        <v>Остаток сметной стоимости на 01.01.2019 в текущих ценах</v>
      </c>
      <c r="R19" s="127" t="str">
        <f>"Прогноз "&amp;B6+1&amp;" года"</f>
        <v>Прогноз 2019 года</v>
      </c>
      <c r="S19" s="127" t="str">
        <f>"Прогноз "&amp;B6+2&amp;" года"</f>
        <v>Прогноз 2020 года</v>
      </c>
      <c r="T19" s="127" t="str">
        <f>"Прогноз "&amp;B6+3&amp;" года"</f>
        <v>Прогноз 2021 года</v>
      </c>
      <c r="U19" s="129" t="s">
        <v>297</v>
      </c>
      <c r="V19" s="133" t="s">
        <v>181</v>
      </c>
      <c r="W19" s="134"/>
      <c r="X19" s="134"/>
      <c r="Y19" s="134"/>
      <c r="Z19" s="138"/>
    </row>
    <row r="20" spans="1:26" s="28" customFormat="1" ht="77.25" customHeight="1">
      <c r="A20" s="128"/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30"/>
      <c r="V20" s="27" t="s">
        <v>182</v>
      </c>
      <c r="W20" s="27" t="s">
        <v>183</v>
      </c>
      <c r="X20" s="27" t="s">
        <v>237</v>
      </c>
      <c r="Y20" s="27" t="s">
        <v>184</v>
      </c>
      <c r="Z20" s="27" t="s">
        <v>221</v>
      </c>
    </row>
    <row r="21" spans="1:26" s="33" customFormat="1">
      <c r="A21" s="110"/>
      <c r="B21" s="110">
        <v>1</v>
      </c>
      <c r="C21" s="110">
        <v>2</v>
      </c>
      <c r="D21" s="110">
        <v>3</v>
      </c>
      <c r="E21" s="110">
        <v>1</v>
      </c>
      <c r="F21" s="110">
        <v>2</v>
      </c>
      <c r="G21" s="110"/>
      <c r="H21" s="110">
        <v>3</v>
      </c>
      <c r="I21" s="110">
        <v>4</v>
      </c>
      <c r="J21" s="110">
        <v>5</v>
      </c>
      <c r="K21" s="110">
        <v>6</v>
      </c>
      <c r="L21" s="110">
        <v>7</v>
      </c>
      <c r="M21" s="110">
        <v>8</v>
      </c>
      <c r="N21" s="110">
        <v>9</v>
      </c>
      <c r="O21" s="110">
        <v>10</v>
      </c>
      <c r="P21" s="110">
        <v>11</v>
      </c>
      <c r="Q21" s="110">
        <v>12</v>
      </c>
      <c r="R21" s="110">
        <v>13</v>
      </c>
      <c r="S21" s="110">
        <v>14</v>
      </c>
      <c r="T21" s="110">
        <v>15</v>
      </c>
      <c r="U21" s="110">
        <v>16</v>
      </c>
      <c r="V21" s="110">
        <v>17</v>
      </c>
      <c r="W21" s="110">
        <v>18</v>
      </c>
      <c r="X21" s="110">
        <v>19</v>
      </c>
      <c r="Y21" s="110">
        <v>20</v>
      </c>
      <c r="Z21" s="110">
        <v>21</v>
      </c>
    </row>
    <row r="22" spans="1:26" s="33" customFormat="1">
      <c r="A22" s="38"/>
      <c r="B22" s="26"/>
      <c r="C22" s="27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13"/>
      <c r="V22" s="8"/>
      <c r="W22" s="8"/>
      <c r="X22" s="8"/>
      <c r="Y22" s="8"/>
      <c r="Z22" s="8"/>
    </row>
    <row r="23" spans="1:26">
      <c r="A23" s="108" t="s">
        <v>26</v>
      </c>
      <c r="B23" s="8" t="s">
        <v>53</v>
      </c>
      <c r="C23" s="11"/>
      <c r="D23" s="8"/>
      <c r="E23" s="188" t="s">
        <v>180</v>
      </c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39"/>
      <c r="V23" s="8"/>
      <c r="W23" s="8"/>
      <c r="X23" s="8"/>
      <c r="Y23" s="8"/>
      <c r="Z23" s="8"/>
    </row>
    <row r="24" spans="1:26">
      <c r="B24" s="8"/>
      <c r="C24" s="11"/>
      <c r="D24" s="8"/>
      <c r="E24" s="30"/>
      <c r="F24" s="8"/>
      <c r="G24" s="8"/>
      <c r="H24" s="8"/>
      <c r="I24" s="8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11"/>
      <c r="V24" s="8"/>
      <c r="W24" s="8"/>
      <c r="X24" s="8"/>
      <c r="Y24" s="8"/>
      <c r="Z24" s="8"/>
    </row>
    <row r="25" spans="1:26" ht="25.5" customHeight="1">
      <c r="B25" s="8"/>
      <c r="C25" s="11"/>
      <c r="D25" s="8"/>
      <c r="E25" s="188" t="s">
        <v>141</v>
      </c>
      <c r="F25" s="189"/>
      <c r="G25" s="189"/>
      <c r="H25" s="189"/>
      <c r="I25" s="189"/>
      <c r="J25" s="189"/>
      <c r="K25" s="189"/>
      <c r="L25" s="189"/>
      <c r="M25" s="189"/>
      <c r="N25" s="189"/>
      <c r="O25" s="189"/>
      <c r="P25" s="189"/>
      <c r="Q25" s="189"/>
      <c r="R25" s="189"/>
      <c r="S25" s="189"/>
      <c r="T25" s="189"/>
      <c r="U25" s="41"/>
      <c r="V25" s="8"/>
      <c r="W25" s="8"/>
      <c r="X25" s="8"/>
      <c r="Y25" s="8"/>
      <c r="Z25" s="8"/>
    </row>
    <row r="26" spans="1:26">
      <c r="B26" s="8"/>
      <c r="C26" s="11"/>
      <c r="D26" s="8"/>
      <c r="E26" s="119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41"/>
      <c r="V26" s="8"/>
      <c r="W26" s="8"/>
      <c r="X26" s="8"/>
      <c r="Y26" s="8"/>
      <c r="Z26" s="8"/>
    </row>
    <row r="27" spans="1:26">
      <c r="A27" s="108" t="s">
        <v>47</v>
      </c>
      <c r="B27" s="8"/>
      <c r="C27" s="11"/>
      <c r="D27" s="8"/>
      <c r="E27" s="117"/>
      <c r="F27" s="8"/>
      <c r="G27" s="8"/>
      <c r="H27" s="8"/>
      <c r="I27" s="8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2"/>
      <c r="U27" s="11"/>
      <c r="V27" s="8"/>
      <c r="W27" s="8"/>
      <c r="X27" s="8"/>
      <c r="Y27" s="8"/>
      <c r="Z27" s="8"/>
    </row>
    <row r="28" spans="1:26">
      <c r="A28" s="108" t="s">
        <v>47</v>
      </c>
      <c r="B28" s="8"/>
      <c r="C28" s="11"/>
      <c r="D28" s="8"/>
      <c r="E28" s="117"/>
      <c r="F28" s="8"/>
      <c r="G28" s="8"/>
      <c r="H28" s="8"/>
      <c r="I28" s="8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2"/>
      <c r="U28" s="11"/>
      <c r="V28" s="8"/>
      <c r="W28" s="8"/>
      <c r="X28" s="8"/>
      <c r="Y28" s="8"/>
      <c r="Z28" s="8"/>
    </row>
    <row r="29" spans="1:26">
      <c r="B29" s="8"/>
      <c r="C29" s="11"/>
      <c r="D29" s="8"/>
      <c r="E29" s="117"/>
      <c r="F29" s="8"/>
      <c r="G29" s="8"/>
      <c r="H29" s="8"/>
      <c r="I29" s="8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2"/>
      <c r="U29" s="11"/>
      <c r="V29" s="8"/>
      <c r="W29" s="8"/>
      <c r="X29" s="8"/>
      <c r="Y29" s="8"/>
      <c r="Z29" s="8"/>
    </row>
    <row r="30" spans="1:26">
      <c r="A30" s="108" t="s">
        <v>50</v>
      </c>
      <c r="B30" s="8"/>
      <c r="C30" s="11"/>
      <c r="D30" s="8"/>
      <c r="E30" s="117" t="s">
        <v>140</v>
      </c>
      <c r="F30" s="8"/>
      <c r="G30" s="8"/>
      <c r="H30" s="8"/>
      <c r="I30" s="8"/>
      <c r="J30" s="40">
        <f>SUMIF(A25:A29,"ОБЪЕКТ",J25:J29)</f>
        <v>0</v>
      </c>
      <c r="K30" s="40">
        <f>SUMIF(A25:A29,"ОБЪЕКТ",K25:K29)</f>
        <v>0</v>
      </c>
      <c r="L30" s="40">
        <f>SUMIF(A25:A29,"ОБЪЕКТ",L25:L29)</f>
        <v>0</v>
      </c>
      <c r="M30" s="40">
        <f>SUMIF(A25:A29,"ОБЪЕКТ",M25:M29)</f>
        <v>0</v>
      </c>
      <c r="N30" s="40">
        <f>SUMIF(A25:A29,"ОБЪЕКТ",N25:N29)</f>
        <v>0</v>
      </c>
      <c r="O30" s="40">
        <f>SUMIF(A25:A29,"ОБЪЕКТ",O25:O29)</f>
        <v>0</v>
      </c>
      <c r="P30" s="40">
        <f>SUMIF(A25:A29,"ОБЪЕКТ",P25:P29)</f>
        <v>0</v>
      </c>
      <c r="Q30" s="40">
        <f>SUMIF(A25:A29,"ОБЪЕКТ",Q25:Q29)</f>
        <v>0</v>
      </c>
      <c r="R30" s="40">
        <f>SUMIF(A25:A29,"ОБЪЕКТ",R25:R29)</f>
        <v>0</v>
      </c>
      <c r="S30" s="40">
        <f>SUMIF(A25:A29,"ОБЪЕКТ",S25:S29)</f>
        <v>0</v>
      </c>
      <c r="T30" s="42">
        <f>SUMIF(A25:A29,"ОБЪЕКТ",T25:T29)</f>
        <v>0</v>
      </c>
      <c r="U30" s="11"/>
      <c r="V30" s="8"/>
      <c r="W30" s="8"/>
      <c r="X30" s="8"/>
      <c r="Y30" s="8"/>
      <c r="Z30" s="8"/>
    </row>
    <row r="31" spans="1:26">
      <c r="B31" s="8"/>
      <c r="C31" s="11"/>
      <c r="D31" s="8"/>
      <c r="E31" s="117"/>
      <c r="F31" s="8"/>
      <c r="G31" s="8"/>
      <c r="H31" s="8"/>
      <c r="I31" s="8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2"/>
      <c r="U31" s="11"/>
      <c r="V31" s="8"/>
      <c r="W31" s="8"/>
      <c r="X31" s="8"/>
      <c r="Y31" s="8"/>
      <c r="Z31" s="8"/>
    </row>
    <row r="32" spans="1:26" ht="28.5" customHeight="1">
      <c r="B32" s="8"/>
      <c r="C32" s="11"/>
      <c r="D32" s="8"/>
      <c r="E32" s="188" t="s">
        <v>142</v>
      </c>
      <c r="F32" s="189"/>
      <c r="G32" s="189"/>
      <c r="H32" s="189"/>
      <c r="I32" s="189"/>
      <c r="J32" s="189"/>
      <c r="K32" s="189"/>
      <c r="L32" s="189"/>
      <c r="M32" s="189"/>
      <c r="N32" s="189"/>
      <c r="O32" s="189"/>
      <c r="P32" s="189"/>
      <c r="Q32" s="189"/>
      <c r="R32" s="189"/>
      <c r="S32" s="189"/>
      <c r="T32" s="189"/>
      <c r="U32" s="11"/>
      <c r="V32" s="8"/>
      <c r="W32" s="8"/>
      <c r="X32" s="8"/>
      <c r="Y32" s="8"/>
      <c r="Z32" s="8"/>
    </row>
    <row r="33" spans="1:26">
      <c r="B33" s="8"/>
      <c r="C33" s="11"/>
      <c r="D33" s="8"/>
      <c r="E33" s="117"/>
      <c r="F33" s="8"/>
      <c r="G33" s="8"/>
      <c r="H33" s="8"/>
      <c r="I33" s="8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2"/>
      <c r="U33" s="11"/>
      <c r="V33" s="8"/>
      <c r="W33" s="8"/>
      <c r="X33" s="8"/>
      <c r="Y33" s="8"/>
      <c r="Z33" s="8"/>
    </row>
    <row r="34" spans="1:26">
      <c r="A34" s="108" t="s">
        <v>47</v>
      </c>
      <c r="B34" s="8"/>
      <c r="C34" s="11"/>
      <c r="D34" s="8"/>
      <c r="E34" s="117"/>
      <c r="F34" s="8"/>
      <c r="G34" s="8"/>
      <c r="H34" s="8"/>
      <c r="I34" s="8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2"/>
      <c r="U34" s="11"/>
      <c r="V34" s="8"/>
      <c r="W34" s="8"/>
      <c r="X34" s="8"/>
      <c r="Y34" s="8"/>
      <c r="Z34" s="8"/>
    </row>
    <row r="35" spans="1:26">
      <c r="A35" s="108" t="s">
        <v>47</v>
      </c>
      <c r="B35" s="8"/>
      <c r="C35" s="11"/>
      <c r="D35" s="8"/>
      <c r="E35" s="117"/>
      <c r="F35" s="8"/>
      <c r="G35" s="8"/>
      <c r="H35" s="8"/>
      <c r="I35" s="8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2"/>
      <c r="U35" s="11"/>
      <c r="V35" s="8"/>
      <c r="W35" s="8"/>
      <c r="X35" s="8"/>
      <c r="Y35" s="8"/>
      <c r="Z35" s="8"/>
    </row>
    <row r="36" spans="1:26">
      <c r="B36" s="8"/>
      <c r="C36" s="11"/>
      <c r="D36" s="8"/>
      <c r="E36" s="117"/>
      <c r="F36" s="8"/>
      <c r="G36" s="8"/>
      <c r="H36" s="8"/>
      <c r="I36" s="8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2"/>
      <c r="U36" s="11"/>
      <c r="V36" s="8"/>
      <c r="W36" s="8"/>
      <c r="X36" s="8"/>
      <c r="Y36" s="8"/>
      <c r="Z36" s="8"/>
    </row>
    <row r="37" spans="1:26">
      <c r="A37" s="108" t="s">
        <v>50</v>
      </c>
      <c r="B37" s="8"/>
      <c r="C37" s="11"/>
      <c r="D37" s="8"/>
      <c r="E37" s="117" t="s">
        <v>140</v>
      </c>
      <c r="F37" s="8"/>
      <c r="G37" s="8"/>
      <c r="H37" s="8"/>
      <c r="I37" s="8"/>
      <c r="J37" s="40">
        <f>SUMIF(A33:A36,"ОБЪЕКТ",J33:J36)</f>
        <v>0</v>
      </c>
      <c r="K37" s="40">
        <f>SUMIF(A33:A36,"ОБЪЕКТ",K33:K36)</f>
        <v>0</v>
      </c>
      <c r="L37" s="40">
        <f>SUMIF(A33:A36,"ОБЪЕКТ",L33:L36)</f>
        <v>0</v>
      </c>
      <c r="M37" s="40">
        <f>SUMIF(A33:A36,"ОБЪЕКТ",M33:M36)</f>
        <v>0</v>
      </c>
      <c r="N37" s="40">
        <f>SUMIF(A33:A36,"ОБЪЕКТ",N33:N36)</f>
        <v>0</v>
      </c>
      <c r="O37" s="40">
        <f>SUMIF(A33:A36,"ОБЪЕКТ",O33:O36)</f>
        <v>0</v>
      </c>
      <c r="P37" s="40">
        <f>SUMIF(A33:A36,"ОБЪЕКТ",P33:P36)</f>
        <v>0</v>
      </c>
      <c r="Q37" s="40">
        <f>SUMIF(A33:A36,"ОБЪЕКТ",Q33:Q36)</f>
        <v>0</v>
      </c>
      <c r="R37" s="40">
        <f>SUMIF(A33:A36,"ОБЪЕКТ",R33:R36)</f>
        <v>0</v>
      </c>
      <c r="S37" s="40">
        <f>SUMIF(A33:A36,"ОБЪЕКТ",S33:S36)</f>
        <v>0</v>
      </c>
      <c r="T37" s="42">
        <f>SUMIF(A33:A36,"ОБЪЕКТ",T33:T36)</f>
        <v>0</v>
      </c>
      <c r="U37" s="11"/>
      <c r="V37" s="8"/>
      <c r="W37" s="8"/>
      <c r="X37" s="8"/>
      <c r="Y37" s="8"/>
      <c r="Z37" s="8"/>
    </row>
    <row r="38" spans="1:26">
      <c r="B38" s="8"/>
      <c r="C38" s="11"/>
      <c r="D38" s="8"/>
      <c r="E38" s="117"/>
      <c r="F38" s="8"/>
      <c r="G38" s="8"/>
      <c r="H38" s="8"/>
      <c r="I38" s="8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2"/>
      <c r="U38" s="11"/>
      <c r="V38" s="8"/>
      <c r="W38" s="8"/>
      <c r="X38" s="8"/>
      <c r="Y38" s="8"/>
      <c r="Z38" s="8"/>
    </row>
    <row r="39" spans="1:26" ht="25.5" customHeight="1">
      <c r="B39" s="8"/>
      <c r="C39" s="11"/>
      <c r="D39" s="8"/>
      <c r="E39" s="188" t="s">
        <v>143</v>
      </c>
      <c r="F39" s="189"/>
      <c r="G39" s="189"/>
      <c r="H39" s="189"/>
      <c r="I39" s="189"/>
      <c r="J39" s="189"/>
      <c r="K39" s="189"/>
      <c r="L39" s="189"/>
      <c r="M39" s="189"/>
      <c r="N39" s="189"/>
      <c r="O39" s="189"/>
      <c r="P39" s="189"/>
      <c r="Q39" s="189"/>
      <c r="R39" s="189"/>
      <c r="S39" s="189"/>
      <c r="T39" s="189"/>
      <c r="U39" s="11"/>
      <c r="V39" s="8"/>
      <c r="W39" s="8"/>
      <c r="X39" s="8"/>
      <c r="Y39" s="8"/>
      <c r="Z39" s="8"/>
    </row>
    <row r="40" spans="1:26">
      <c r="B40" s="8"/>
      <c r="C40" s="11"/>
      <c r="D40" s="8"/>
      <c r="E40" s="117"/>
      <c r="F40" s="8"/>
      <c r="G40" s="8"/>
      <c r="H40" s="8"/>
      <c r="I40" s="8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2"/>
      <c r="U40" s="11"/>
      <c r="V40" s="8"/>
      <c r="W40" s="8"/>
      <c r="X40" s="8"/>
      <c r="Y40" s="8"/>
      <c r="Z40" s="8"/>
    </row>
    <row r="41" spans="1:26">
      <c r="A41" s="108" t="s">
        <v>47</v>
      </c>
      <c r="B41" s="8"/>
      <c r="C41" s="11"/>
      <c r="D41" s="8"/>
      <c r="E41" s="117"/>
      <c r="F41" s="8"/>
      <c r="G41" s="8"/>
      <c r="H41" s="8"/>
      <c r="I41" s="8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2"/>
      <c r="U41" s="11"/>
      <c r="V41" s="8"/>
      <c r="W41" s="8"/>
      <c r="X41" s="8"/>
      <c r="Y41" s="8"/>
      <c r="Z41" s="8"/>
    </row>
    <row r="42" spans="1:26">
      <c r="A42" s="108" t="s">
        <v>47</v>
      </c>
      <c r="B42" s="8"/>
      <c r="C42" s="11"/>
      <c r="D42" s="8"/>
      <c r="E42" s="117"/>
      <c r="F42" s="8"/>
      <c r="G42" s="8"/>
      <c r="H42" s="8"/>
      <c r="I42" s="8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2"/>
      <c r="U42" s="11"/>
      <c r="V42" s="8"/>
      <c r="W42" s="8"/>
      <c r="X42" s="8"/>
      <c r="Y42" s="8"/>
      <c r="Z42" s="8"/>
    </row>
    <row r="43" spans="1:26">
      <c r="A43" s="108" t="s">
        <v>47</v>
      </c>
      <c r="B43" s="8"/>
      <c r="C43" s="11"/>
      <c r="D43" s="8"/>
      <c r="E43" s="117"/>
      <c r="F43" s="8"/>
      <c r="G43" s="8"/>
      <c r="H43" s="8"/>
      <c r="I43" s="8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2"/>
      <c r="U43" s="11"/>
      <c r="V43" s="8"/>
      <c r="W43" s="8"/>
      <c r="X43" s="8"/>
      <c r="Y43" s="8"/>
      <c r="Z43" s="8"/>
    </row>
    <row r="44" spans="1:26">
      <c r="B44" s="8"/>
      <c r="C44" s="11"/>
      <c r="D44" s="8"/>
      <c r="E44" s="8"/>
      <c r="F44" s="8"/>
      <c r="G44" s="8"/>
      <c r="H44" s="8"/>
      <c r="I44" s="8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2"/>
      <c r="U44" s="11"/>
      <c r="V44" s="8"/>
      <c r="W44" s="8"/>
      <c r="X44" s="8"/>
      <c r="Y44" s="8"/>
      <c r="Z44" s="8"/>
    </row>
    <row r="45" spans="1:26">
      <c r="A45" s="108" t="s">
        <v>50</v>
      </c>
      <c r="B45" s="8"/>
      <c r="C45" s="11"/>
      <c r="D45" s="8"/>
      <c r="E45" s="117" t="s">
        <v>140</v>
      </c>
      <c r="F45" s="8"/>
      <c r="G45" s="8"/>
      <c r="H45" s="8"/>
      <c r="I45" s="8"/>
      <c r="J45" s="40">
        <f>SUMIF(A40:A44,"ОБЪЕКТ",J40:J44)</f>
        <v>0</v>
      </c>
      <c r="K45" s="40">
        <f>SUMIF(A40:A44,"ОБЪЕКТ",K40:K44)</f>
        <v>0</v>
      </c>
      <c r="L45" s="40">
        <f>SUMIF(A40:A44,"ОБЪЕКТ",L40:L44)</f>
        <v>0</v>
      </c>
      <c r="M45" s="40">
        <f>SUMIF(A40:A44,"ОБЪЕКТ",M40:M44)</f>
        <v>0</v>
      </c>
      <c r="N45" s="40">
        <f>SUMIF(A40:A44,"ОБЪЕКТ",N40:N44)</f>
        <v>0</v>
      </c>
      <c r="O45" s="40">
        <f>SUMIF(A40:A44,"ОБЪЕКТ",O40:O44)</f>
        <v>0</v>
      </c>
      <c r="P45" s="40">
        <f>SUMIF(A40:A44,"ОБЪЕКТ",P40:P44)</f>
        <v>0</v>
      </c>
      <c r="Q45" s="40">
        <f>SUMIF(A40:A44,"ОБЪЕКТ",Q40:Q44)</f>
        <v>0</v>
      </c>
      <c r="R45" s="40">
        <f>SUMIF(A40:A44,"ОБЪЕКТ",R40:R44)</f>
        <v>0</v>
      </c>
      <c r="S45" s="40">
        <f>SUMIF(A40:A44,"ОБЪЕКТ",S40:S44)</f>
        <v>0</v>
      </c>
      <c r="T45" s="42">
        <f>SUMIF(A40:A44,"ОБЪЕКТ",T40:T44)</f>
        <v>0</v>
      </c>
      <c r="U45" s="11"/>
      <c r="V45" s="8"/>
      <c r="W45" s="8"/>
      <c r="X45" s="8"/>
      <c r="Y45" s="8"/>
      <c r="Z45" s="8"/>
    </row>
    <row r="46" spans="1:26">
      <c r="B46" s="8"/>
      <c r="C46" s="11"/>
      <c r="D46" s="8"/>
      <c r="E46" s="30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43"/>
      <c r="U46" s="11"/>
      <c r="V46" s="8"/>
      <c r="W46" s="8"/>
      <c r="X46" s="8"/>
      <c r="Y46" s="8"/>
      <c r="Z46" s="8"/>
    </row>
    <row r="47" spans="1:26">
      <c r="A47" s="108" t="s">
        <v>50</v>
      </c>
      <c r="B47" s="8"/>
      <c r="C47" s="11"/>
      <c r="D47" s="8"/>
      <c r="E47" s="8" t="s">
        <v>136</v>
      </c>
      <c r="F47" s="8"/>
      <c r="G47" s="8"/>
      <c r="H47" s="8"/>
      <c r="I47" s="8"/>
      <c r="J47" s="40">
        <f>SUMIF(A23:A46,"ОБЪЕКТ",J23:J46)</f>
        <v>0</v>
      </c>
      <c r="K47" s="40">
        <f>SUMIF(A23:A46,"ОБЪЕКТ",K23:K46)</f>
        <v>0</v>
      </c>
      <c r="L47" s="40">
        <f>SUMIF(A23:A46,"ОБЪЕКТ",L23:L46)</f>
        <v>0</v>
      </c>
      <c r="M47" s="40">
        <f>SUMIF(A23:A46,"ОБЪЕКТ",M23:M46)</f>
        <v>0</v>
      </c>
      <c r="N47" s="40">
        <f>SUMIF(A23:A46,"ОБЪЕКТ",N23:N46)</f>
        <v>0</v>
      </c>
      <c r="O47" s="40">
        <f>SUMIF(A23:A46,"ОБЪЕКТ",O23:O46)</f>
        <v>0</v>
      </c>
      <c r="P47" s="40">
        <f>SUMIF(A23:A46,"ОБЪЕКТ",P23:P46)</f>
        <v>0</v>
      </c>
      <c r="Q47" s="40">
        <f>SUMIF(A23:A46,"ОБЪЕКТ",Q23:Q46)</f>
        <v>0</v>
      </c>
      <c r="R47" s="40">
        <f>SUMIF(A23:A46,"ОБЪЕКТ",R23:R46)</f>
        <v>0</v>
      </c>
      <c r="S47" s="40">
        <f>SUMIF(A23:A46,"ОБЪЕКТ",S23:S46)</f>
        <v>0</v>
      </c>
      <c r="T47" s="42">
        <f>SUMIF(A23:A46,"ОБЪЕКТ",T23:T46)</f>
        <v>0</v>
      </c>
      <c r="U47" s="11"/>
      <c r="V47" s="8"/>
      <c r="W47" s="8"/>
      <c r="X47" s="8"/>
      <c r="Y47" s="8"/>
      <c r="Z47" s="8"/>
    </row>
    <row r="48" spans="1:26">
      <c r="E48" s="104" t="s">
        <v>192</v>
      </c>
    </row>
    <row r="49" spans="5:5">
      <c r="E49" s="104" t="s">
        <v>191</v>
      </c>
    </row>
    <row r="51" spans="5:5">
      <c r="E51" s="108" t="s">
        <v>64</v>
      </c>
    </row>
    <row r="53" spans="5:5">
      <c r="E53" s="108" t="s">
        <v>65</v>
      </c>
    </row>
  </sheetData>
  <autoFilter ref="A21:Z47"/>
  <mergeCells count="31">
    <mergeCell ref="F13:X13"/>
    <mergeCell ref="F14:X14"/>
    <mergeCell ref="F15:X15"/>
    <mergeCell ref="J16:T16"/>
    <mergeCell ref="V19:Z19"/>
    <mergeCell ref="U19:U20"/>
    <mergeCell ref="T19:T20"/>
    <mergeCell ref="S19:S20"/>
    <mergeCell ref="J17:T17"/>
    <mergeCell ref="A19:A20"/>
    <mergeCell ref="B19:B20"/>
    <mergeCell ref="C19:C20"/>
    <mergeCell ref="D19:D20"/>
    <mergeCell ref="R19:R20"/>
    <mergeCell ref="Q19:Q20"/>
    <mergeCell ref="M19:M20"/>
    <mergeCell ref="F19:F20"/>
    <mergeCell ref="I19:I20"/>
    <mergeCell ref="E39:T39"/>
    <mergeCell ref="E23:T23"/>
    <mergeCell ref="E25:T25"/>
    <mergeCell ref="E32:T32"/>
    <mergeCell ref="G19:G20"/>
    <mergeCell ref="J19:J20"/>
    <mergeCell ref="L19:L20"/>
    <mergeCell ref="E19:E20"/>
    <mergeCell ref="K19:K20"/>
    <mergeCell ref="H19:H20"/>
    <mergeCell ref="P19:P20"/>
    <mergeCell ref="N19:N20"/>
    <mergeCell ref="O19:O20"/>
  </mergeCells>
  <phoneticPr fontId="2" type="noConversion"/>
  <pageMargins left="0.78740157480314965" right="0.19685039370078741" top="0.39370078740157483" bottom="0.39370078740157483" header="0" footer="0.19685039370078741"/>
  <pageSetup paperSize="9" scale="65" firstPageNumber="133" fitToHeight="9" orientation="landscape" useFirstPageNumber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Лист6" enableFormatConditionsCalculation="0">
    <pageSetUpPr fitToPage="1"/>
  </sheetPr>
  <dimension ref="A1:V41"/>
  <sheetViews>
    <sheetView view="pageBreakPreview" topLeftCell="E7" zoomScale="85" zoomScaleNormal="100" workbookViewId="0">
      <selection activeCell="E16" sqref="E16"/>
    </sheetView>
  </sheetViews>
  <sheetFormatPr defaultColWidth="9.140625" defaultRowHeight="12.75"/>
  <cols>
    <col min="1" max="1" width="11.7109375" style="104" hidden="1" customWidth="1"/>
    <col min="2" max="2" width="9.140625" style="104" hidden="1" customWidth="1"/>
    <col min="3" max="3" width="9.140625" style="3" hidden="1" customWidth="1"/>
    <col min="4" max="4" width="10.5703125" style="104" hidden="1" customWidth="1"/>
    <col min="5" max="5" width="57.85546875" style="104" customWidth="1"/>
    <col min="6" max="6" width="9.140625" style="104"/>
    <col min="7" max="7" width="11.5703125" style="104" customWidth="1"/>
    <col min="8" max="8" width="9.140625" style="104"/>
    <col min="9" max="10" width="9.85546875" style="104" customWidth="1"/>
    <col min="11" max="12" width="9.140625" style="104"/>
    <col min="13" max="13" width="11.28515625" style="104" hidden="1" customWidth="1"/>
    <col min="14" max="14" width="10.140625" style="3" customWidth="1"/>
    <col min="15" max="16384" width="9.140625" style="104"/>
  </cols>
  <sheetData>
    <row r="1" spans="1:15" ht="12.75" hidden="1" customHeight="1">
      <c r="A1" s="104" t="s">
        <v>8</v>
      </c>
      <c r="B1" s="3" t="s">
        <v>19</v>
      </c>
      <c r="D1" s="3"/>
      <c r="J1" s="22"/>
      <c r="K1" s="22"/>
      <c r="L1" s="22"/>
    </row>
    <row r="2" spans="1:15" ht="12.75" hidden="1" customHeight="1">
      <c r="A2" s="104" t="s">
        <v>9</v>
      </c>
      <c r="B2" s="3" t="s">
        <v>57</v>
      </c>
      <c r="D2" s="3"/>
    </row>
    <row r="3" spans="1:15" ht="12.75" hidden="1" customHeight="1">
      <c r="A3" s="104" t="s">
        <v>17</v>
      </c>
      <c r="B3" s="3" t="s">
        <v>338</v>
      </c>
      <c r="D3" s="3"/>
      <c r="E3" s="104" t="s">
        <v>314</v>
      </c>
    </row>
    <row r="4" spans="1:15" ht="12.75" hidden="1" customHeight="1">
      <c r="A4" s="104" t="s">
        <v>18</v>
      </c>
      <c r="B4" s="3" t="s">
        <v>170</v>
      </c>
      <c r="D4" s="3"/>
      <c r="E4" s="104" t="s">
        <v>171</v>
      </c>
    </row>
    <row r="5" spans="1:15" ht="12.75" hidden="1" customHeight="1">
      <c r="A5" s="104" t="s">
        <v>93</v>
      </c>
      <c r="B5" s="3" t="s">
        <v>54</v>
      </c>
      <c r="D5" s="3"/>
      <c r="E5" s="104" t="s">
        <v>271</v>
      </c>
    </row>
    <row r="6" spans="1:15" ht="15.75" hidden="1" customHeight="1">
      <c r="A6" s="104" t="s">
        <v>21</v>
      </c>
      <c r="B6" s="3" t="s">
        <v>337</v>
      </c>
      <c r="D6" s="3"/>
    </row>
    <row r="7" spans="1:15">
      <c r="B7" s="3"/>
      <c r="D7" s="3"/>
    </row>
    <row r="8" spans="1:15">
      <c r="B8" s="3"/>
      <c r="C8" s="23"/>
      <c r="D8" s="3"/>
      <c r="L8" s="22" t="s">
        <v>61</v>
      </c>
    </row>
    <row r="9" spans="1:15">
      <c r="B9" s="3"/>
      <c r="C9" s="23"/>
      <c r="D9" s="3"/>
      <c r="L9" s="22" t="s">
        <v>46</v>
      </c>
    </row>
    <row r="10" spans="1:15">
      <c r="B10" s="3"/>
      <c r="C10" s="23"/>
      <c r="D10" s="3"/>
      <c r="L10" s="22" t="s">
        <v>52</v>
      </c>
    </row>
    <row r="11" spans="1:15">
      <c r="B11" s="3"/>
      <c r="C11" s="23"/>
      <c r="D11" s="3"/>
      <c r="L11" s="22" t="str">
        <f>" на "&amp;B6+1&amp;" год и на плановый период "&amp;B6+2&amp;" и "&amp;B6+3&amp;" годов"</f>
        <v xml:space="preserve"> на 2019 год и на плановый период 2020 и 2021 годов</v>
      </c>
    </row>
    <row r="13" spans="1:15" ht="49.5" customHeight="1">
      <c r="E13" s="131" t="str">
        <f>"Перечень Научно-исследовательских и опытно-конструкторских работ                                                                                            по ГП 028, Рз "&amp;B1&amp;", ПР "&amp;B2&amp; ", ЦС "&amp;B3&amp;" "&amp;E3&amp;", "</f>
        <v xml:space="preserve">Перечень Научно-исследовательских и опытно-конструкторских работ                                                                                            по ГП 028, Рз 04, ПР 11, ЦС 28 6 99 99998 "Реализация мероприятий федеральной целевой программы", </v>
      </c>
      <c r="F13" s="131"/>
      <c r="G13" s="131"/>
      <c r="H13" s="131"/>
      <c r="I13" s="131"/>
      <c r="J13" s="131"/>
      <c r="K13" s="131"/>
      <c r="L13" s="131"/>
      <c r="M13" s="24"/>
      <c r="N13" s="24"/>
      <c r="O13" s="24"/>
    </row>
    <row r="14" spans="1:15" ht="20.25" customHeight="1">
      <c r="E14" s="131" t="str">
        <f>"ВР "&amp;B4&amp;" "&amp;E4&amp;""</f>
        <v>ВР 241 "Научно-исследовательские и опытно-конструкторские работы"</v>
      </c>
      <c r="F14" s="131"/>
      <c r="G14" s="131"/>
      <c r="H14" s="131"/>
      <c r="I14" s="131"/>
      <c r="J14" s="131"/>
      <c r="K14" s="131"/>
      <c r="L14" s="131"/>
      <c r="M14" s="24"/>
      <c r="N14" s="24"/>
      <c r="O14" s="24"/>
    </row>
    <row r="15" spans="1:15" ht="15.75" customHeight="1">
      <c r="E15" s="131" t="str">
        <f>" на "&amp;B6+1&amp;" год и на плановый период "&amp;B6+2&amp;" и "&amp;B6+3&amp;" годов"</f>
        <v xml:space="preserve"> на 2019 год и на плановый период 2020 и 2021 годов</v>
      </c>
      <c r="F15" s="131"/>
      <c r="G15" s="131"/>
      <c r="H15" s="131"/>
      <c r="I15" s="131"/>
      <c r="J15" s="131"/>
      <c r="K15" s="131"/>
      <c r="L15" s="131"/>
      <c r="M15" s="24"/>
      <c r="N15" s="24"/>
      <c r="O15" s="24"/>
    </row>
    <row r="16" spans="1:15" ht="15">
      <c r="A16" s="104" t="s">
        <v>28</v>
      </c>
      <c r="E16" s="111"/>
      <c r="F16" s="25"/>
      <c r="G16" s="106"/>
      <c r="H16" s="106"/>
      <c r="I16" s="106"/>
      <c r="J16" s="106"/>
      <c r="K16" s="106"/>
      <c r="L16" s="106"/>
      <c r="M16" s="106"/>
      <c r="N16" s="5"/>
      <c r="O16" s="5"/>
    </row>
    <row r="17" spans="1:22">
      <c r="E17" s="136" t="s">
        <v>29</v>
      </c>
      <c r="F17" s="136"/>
      <c r="G17" s="136"/>
      <c r="H17" s="136"/>
      <c r="I17" s="136"/>
      <c r="J17" s="136"/>
      <c r="K17" s="136"/>
      <c r="L17" s="136"/>
      <c r="M17" s="107"/>
      <c r="N17" s="107"/>
      <c r="O17" s="107"/>
    </row>
    <row r="19" spans="1:22" s="28" customFormat="1" ht="50.25" customHeight="1">
      <c r="A19" s="26" t="s">
        <v>23</v>
      </c>
      <c r="B19" s="26" t="s">
        <v>22</v>
      </c>
      <c r="C19" s="27" t="s">
        <v>135</v>
      </c>
      <c r="D19" s="26" t="s">
        <v>144</v>
      </c>
      <c r="E19" s="26" t="s">
        <v>138</v>
      </c>
      <c r="F19" s="26" t="s">
        <v>162</v>
      </c>
      <c r="G19" s="26" t="s">
        <v>0</v>
      </c>
      <c r="H19" s="26" t="s">
        <v>1</v>
      </c>
      <c r="I19" s="26" t="str">
        <f>"Остаток стоимости работ на 01.01."&amp;B6+1</f>
        <v>Остаток стоимости работ на 01.01.2019</v>
      </c>
      <c r="J19" s="26" t="str">
        <f>"Прогноз "&amp;B6+1&amp;" года"</f>
        <v>Прогноз 2019 года</v>
      </c>
      <c r="K19" s="26" t="str">
        <f>"Прогноз "&amp;B6+2&amp;" года"</f>
        <v>Прогноз 2020 года</v>
      </c>
      <c r="L19" s="26" t="str">
        <f>"Прогноз "&amp;B6+3&amp;" года"</f>
        <v>Прогноз 2021 года</v>
      </c>
      <c r="M19" s="27" t="s">
        <v>149</v>
      </c>
    </row>
    <row r="20" spans="1:22" s="122" customFormat="1">
      <c r="A20" s="110"/>
      <c r="B20" s="110">
        <v>1</v>
      </c>
      <c r="C20" s="110">
        <v>2</v>
      </c>
      <c r="D20" s="110">
        <v>3</v>
      </c>
      <c r="E20" s="110">
        <v>1</v>
      </c>
      <c r="F20" s="110">
        <v>2</v>
      </c>
      <c r="G20" s="110">
        <v>3</v>
      </c>
      <c r="H20" s="110">
        <v>4</v>
      </c>
      <c r="I20" s="110">
        <v>5</v>
      </c>
      <c r="J20" s="110">
        <v>6</v>
      </c>
      <c r="K20" s="110">
        <v>7</v>
      </c>
      <c r="L20" s="110">
        <v>8</v>
      </c>
      <c r="M20" s="110"/>
      <c r="V20" s="29"/>
    </row>
    <row r="21" spans="1:22">
      <c r="B21" s="2"/>
      <c r="C21" s="10"/>
      <c r="D21" s="26"/>
      <c r="E21" s="30"/>
      <c r="F21" s="21"/>
      <c r="G21" s="21"/>
      <c r="H21" s="21"/>
      <c r="I21" s="21"/>
      <c r="J21" s="21"/>
      <c r="K21" s="21"/>
      <c r="L21" s="10"/>
      <c r="M21" s="2"/>
    </row>
    <row r="22" spans="1:22">
      <c r="A22" s="104" t="s">
        <v>47</v>
      </c>
      <c r="B22" s="2"/>
      <c r="C22" s="10"/>
      <c r="D22" s="2"/>
      <c r="E22" s="1"/>
      <c r="F22" s="21"/>
      <c r="G22" s="21"/>
      <c r="H22" s="21"/>
      <c r="I22" s="21"/>
      <c r="J22" s="21"/>
      <c r="K22" s="21"/>
      <c r="L22" s="10"/>
      <c r="M22" s="2"/>
    </row>
    <row r="23" spans="1:22">
      <c r="A23" s="104" t="s">
        <v>47</v>
      </c>
      <c r="B23" s="2"/>
      <c r="C23" s="10"/>
      <c r="D23" s="2"/>
      <c r="E23" s="1"/>
      <c r="F23" s="21"/>
      <c r="G23" s="21"/>
      <c r="H23" s="21"/>
      <c r="I23" s="21"/>
      <c r="J23" s="21"/>
      <c r="K23" s="21"/>
      <c r="L23" s="10"/>
      <c r="M23" s="2"/>
    </row>
    <row r="24" spans="1:22">
      <c r="A24" s="104" t="s">
        <v>47</v>
      </c>
      <c r="B24" s="2"/>
      <c r="C24" s="10"/>
      <c r="D24" s="2"/>
      <c r="E24" s="1"/>
      <c r="F24" s="21"/>
      <c r="G24" s="21"/>
      <c r="H24" s="21"/>
      <c r="I24" s="21"/>
      <c r="J24" s="21"/>
      <c r="K24" s="21"/>
      <c r="L24" s="10"/>
      <c r="M24" s="2"/>
    </row>
    <row r="25" spans="1:22">
      <c r="A25" s="104" t="s">
        <v>47</v>
      </c>
      <c r="B25" s="2"/>
      <c r="C25" s="10"/>
      <c r="D25" s="2"/>
      <c r="E25" s="1"/>
      <c r="F25" s="21"/>
      <c r="G25" s="21"/>
      <c r="H25" s="21"/>
      <c r="I25" s="21"/>
      <c r="J25" s="21"/>
      <c r="K25" s="21"/>
      <c r="L25" s="10"/>
      <c r="M25" s="2"/>
    </row>
    <row r="26" spans="1:22">
      <c r="A26" s="104" t="s">
        <v>47</v>
      </c>
      <c r="B26" s="2"/>
      <c r="C26" s="10"/>
      <c r="D26" s="2"/>
      <c r="E26" s="1"/>
      <c r="F26" s="21"/>
      <c r="G26" s="21"/>
      <c r="H26" s="21"/>
      <c r="I26" s="21"/>
      <c r="J26" s="21"/>
      <c r="K26" s="21"/>
      <c r="L26" s="10"/>
      <c r="M26" s="2"/>
    </row>
    <row r="27" spans="1:22">
      <c r="B27" s="2"/>
      <c r="C27" s="10"/>
      <c r="D27" s="2"/>
      <c r="E27" s="2"/>
      <c r="F27" s="21"/>
      <c r="G27" s="21"/>
      <c r="H27" s="21"/>
      <c r="I27" s="21"/>
      <c r="J27" s="21"/>
      <c r="K27" s="21"/>
      <c r="L27" s="10"/>
      <c r="M27" s="2"/>
    </row>
    <row r="28" spans="1:22">
      <c r="A28" s="7" t="s">
        <v>50</v>
      </c>
      <c r="B28" s="2"/>
      <c r="C28" s="10"/>
      <c r="D28" s="2"/>
      <c r="E28" s="2" t="s">
        <v>136</v>
      </c>
      <c r="F28" s="21">
        <f>SUMIF(A21:A26,"ОБЪЕКТ",F21:F26)</f>
        <v>0</v>
      </c>
      <c r="G28" s="21">
        <f>SUMIF(A21:A26,"ОБЪЕКТ",G21:G26)</f>
        <v>0</v>
      </c>
      <c r="H28" s="21">
        <f>SUMIF(A21:A26,"ОБЪЕКТ",H21:H26)</f>
        <v>0</v>
      </c>
      <c r="I28" s="21">
        <f>SUMIF(A21:A26,"ОБЪЕКТ",I21:I26)</f>
        <v>0</v>
      </c>
      <c r="J28" s="21">
        <f>SUMIF(A21:A26,"ОБЪЕКТ",J21:J26)</f>
        <v>0</v>
      </c>
      <c r="K28" s="21">
        <f>SUMIF(A21:A26,"ОБЪЕКТ",K21:K26)</f>
        <v>0</v>
      </c>
      <c r="L28" s="10"/>
      <c r="M28" s="2"/>
    </row>
    <row r="30" spans="1:22">
      <c r="E30" s="104" t="s">
        <v>64</v>
      </c>
    </row>
    <row r="32" spans="1:22">
      <c r="E32" s="104" t="s">
        <v>65</v>
      </c>
    </row>
    <row r="33" spans="3:12" s="7" customFormat="1">
      <c r="C33" s="6"/>
      <c r="L33" s="6"/>
    </row>
    <row r="34" spans="3:12" s="7" customFormat="1">
      <c r="C34" s="6"/>
      <c r="L34" s="6"/>
    </row>
    <row r="35" spans="3:12" s="7" customFormat="1">
      <c r="C35" s="6"/>
      <c r="E35" s="62" t="s">
        <v>274</v>
      </c>
      <c r="L35" s="6"/>
    </row>
    <row r="36" spans="3:12" s="7" customFormat="1">
      <c r="C36" s="6"/>
      <c r="L36" s="6"/>
    </row>
    <row r="37" spans="3:12" s="7" customFormat="1">
      <c r="C37" s="6"/>
      <c r="E37" s="121" t="s">
        <v>270</v>
      </c>
      <c r="L37" s="6"/>
    </row>
    <row r="38" spans="3:12" s="7" customFormat="1">
      <c r="C38" s="6"/>
      <c r="E38" s="85" t="s">
        <v>275</v>
      </c>
      <c r="L38" s="6"/>
    </row>
    <row r="39" spans="3:12" s="7" customFormat="1">
      <c r="C39" s="6"/>
      <c r="E39" s="121" t="s">
        <v>269</v>
      </c>
      <c r="L39" s="6"/>
    </row>
    <row r="40" spans="3:12" s="7" customFormat="1">
      <c r="C40" s="6"/>
      <c r="E40" s="121"/>
      <c r="L40" s="6"/>
    </row>
    <row r="41" spans="3:12">
      <c r="E41" s="190" t="s">
        <v>276</v>
      </c>
      <c r="F41" s="191"/>
      <c r="G41" s="191"/>
      <c r="H41" s="191"/>
      <c r="I41" s="191"/>
      <c r="J41" s="191"/>
      <c r="K41" s="191"/>
      <c r="L41" s="191"/>
    </row>
  </sheetData>
  <autoFilter ref="A20:M28"/>
  <mergeCells count="5">
    <mergeCell ref="E41:L41"/>
    <mergeCell ref="E17:L17"/>
    <mergeCell ref="E13:L13"/>
    <mergeCell ref="E14:L14"/>
    <mergeCell ref="E15:L15"/>
  </mergeCells>
  <phoneticPr fontId="2" type="noConversion"/>
  <printOptions horizontalCentered="1"/>
  <pageMargins left="0.78740157480314965" right="0.19685039370078741" top="0.39370078740157483" bottom="0.39370078740157483" header="0" footer="0.19685039370078741"/>
  <pageSetup paperSize="9" firstPageNumber="134" fitToHeight="9" orientation="landscape" useFirstPageNumber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AB40"/>
  <sheetViews>
    <sheetView view="pageBreakPreview" topLeftCell="E8" zoomScale="85" zoomScaleNormal="100" workbookViewId="0">
      <selection activeCell="F16" sqref="F16"/>
    </sheetView>
  </sheetViews>
  <sheetFormatPr defaultColWidth="9.140625" defaultRowHeight="12.75"/>
  <cols>
    <col min="1" max="1" width="11" style="104" hidden="1" customWidth="1"/>
    <col min="2" max="2" width="8.42578125" style="104" hidden="1" customWidth="1"/>
    <col min="3" max="3" width="3.5703125" style="3" hidden="1" customWidth="1"/>
    <col min="4" max="4" width="5.85546875" style="104" hidden="1" customWidth="1"/>
    <col min="5" max="5" width="16.28515625" style="104" customWidth="1"/>
    <col min="6" max="6" width="9.85546875" style="104" customWidth="1"/>
    <col min="7" max="7" width="9.85546875" style="104" hidden="1" customWidth="1"/>
    <col min="8" max="8" width="9.140625" style="104"/>
    <col min="9" max="10" width="8.42578125" style="104" customWidth="1"/>
    <col min="11" max="11" width="9.85546875" style="104" customWidth="1"/>
    <col min="12" max="13" width="9.140625" style="104"/>
    <col min="14" max="14" width="9.85546875" style="104" customWidth="1"/>
    <col min="15" max="15" width="11.42578125" style="104" customWidth="1"/>
    <col min="16" max="16" width="9.85546875" style="104" customWidth="1"/>
    <col min="17" max="17" width="12.140625" style="104" customWidth="1"/>
    <col min="18" max="18" width="10.42578125" style="104" customWidth="1"/>
    <col min="19" max="19" width="10" style="104" customWidth="1"/>
    <col min="20" max="23" width="9.140625" style="104"/>
    <col min="24" max="24" width="11.85546875" style="104" customWidth="1"/>
    <col min="25" max="16384" width="9.140625" style="104"/>
  </cols>
  <sheetData>
    <row r="1" spans="1:28" ht="14.25" hidden="1" customHeight="1">
      <c r="A1" s="104" t="s">
        <v>8</v>
      </c>
      <c r="B1" s="3" t="s">
        <v>19</v>
      </c>
      <c r="D1" s="3"/>
      <c r="K1" s="22"/>
      <c r="L1" s="22"/>
      <c r="M1" s="22"/>
    </row>
    <row r="2" spans="1:28" hidden="1">
      <c r="A2" s="104" t="s">
        <v>9</v>
      </c>
      <c r="B2" s="3" t="s">
        <v>20</v>
      </c>
      <c r="D2" s="3"/>
    </row>
    <row r="3" spans="1:28" ht="15" hidden="1" customHeight="1">
      <c r="A3" s="104" t="s">
        <v>17</v>
      </c>
      <c r="B3" s="3" t="s">
        <v>287</v>
      </c>
      <c r="D3" s="3"/>
      <c r="E3" s="121" t="s">
        <v>314</v>
      </c>
    </row>
    <row r="4" spans="1:28" ht="30.75" hidden="1" customHeight="1">
      <c r="A4" s="104" t="s">
        <v>18</v>
      </c>
      <c r="B4" s="3" t="s">
        <v>335</v>
      </c>
      <c r="D4" s="3"/>
      <c r="E4" s="100" t="s">
        <v>336</v>
      </c>
    </row>
    <row r="5" spans="1:28" ht="46.5" hidden="1" customHeight="1">
      <c r="A5" s="104" t="s">
        <v>93</v>
      </c>
      <c r="B5" s="6" t="s">
        <v>174</v>
      </c>
      <c r="D5" s="3"/>
      <c r="E5" s="104" t="s">
        <v>271</v>
      </c>
    </row>
    <row r="6" spans="1:28" ht="27" hidden="1" customHeight="1">
      <c r="A6" s="104" t="s">
        <v>21</v>
      </c>
      <c r="B6" s="3" t="s">
        <v>337</v>
      </c>
      <c r="D6" s="3"/>
    </row>
    <row r="7" spans="1:28" hidden="1">
      <c r="B7" s="3"/>
      <c r="D7" s="3"/>
    </row>
    <row r="8" spans="1:28">
      <c r="B8" s="3"/>
      <c r="C8" s="23"/>
      <c r="D8" s="3"/>
      <c r="AB8" s="22" t="s">
        <v>63</v>
      </c>
    </row>
    <row r="9" spans="1:28">
      <c r="B9" s="3"/>
      <c r="C9" s="23"/>
      <c r="AB9" s="22" t="s">
        <v>46</v>
      </c>
    </row>
    <row r="10" spans="1:28">
      <c r="B10" s="3"/>
      <c r="C10" s="23"/>
      <c r="AB10" s="22" t="s">
        <v>52</v>
      </c>
    </row>
    <row r="11" spans="1:28">
      <c r="B11" s="3"/>
      <c r="C11" s="23"/>
      <c r="D11" s="3"/>
      <c r="AB11" s="34" t="str">
        <f>" на "&amp;$B$6+1&amp;" год и на плановый период "&amp;$B$6+2&amp;" и "&amp;$B$6+3&amp;" годов"</f>
        <v xml:space="preserve"> на 2019 год и на плановый период 2020 и 2021 годов</v>
      </c>
    </row>
    <row r="13" spans="1:28" ht="24" customHeight="1">
      <c r="F13" s="131" t="str">
        <f>"Перечень объектов по ГП 012, Рз "&amp;B1&amp;", ПР "&amp;B2&amp; ", ЦС "&amp;B3&amp;" "&amp;E3&amp;", "</f>
        <v xml:space="preserve">Перечень объектов по ГП 012, Рз 04, ПР 06, ЦС 12 6 00 99998 "Реализация мероприятий федеральной целевой программы", </v>
      </c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192"/>
      <c r="Y13" s="192"/>
      <c r="Z13" s="192"/>
      <c r="AA13" s="192"/>
    </row>
    <row r="14" spans="1:28" ht="35.25" customHeight="1">
      <c r="F14" s="131" t="str">
        <f>"ВР "&amp;B4&amp;" "&amp;E4&amp;""</f>
        <v>ВР 464, 414 "Субсидии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учреждениям", «Бюджетные инвестиции в объекты капитального строительства государственной (муниципальной) собственности»</v>
      </c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</row>
    <row r="15" spans="1:28" ht="19.5" customHeight="1">
      <c r="F15" s="131" t="str">
        <f>" на "&amp;B6+1&amp;" год и плановый период "&amp;B6+2&amp;" и "&amp;B6+3&amp;" годов"</f>
        <v xml:space="preserve"> на 2019 год и плановый период 2020 и 2021 годов</v>
      </c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192"/>
      <c r="Y15" s="192"/>
      <c r="Z15" s="192"/>
      <c r="AA15" s="192"/>
    </row>
    <row r="16" spans="1:28" ht="15">
      <c r="A16" s="104" t="s">
        <v>28</v>
      </c>
      <c r="B16" s="104" t="s">
        <v>51</v>
      </c>
      <c r="D16" s="5"/>
      <c r="E16" s="5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11"/>
      <c r="Y16" s="14"/>
    </row>
    <row r="17" spans="1:28">
      <c r="I17" s="136" t="s">
        <v>29</v>
      </c>
      <c r="J17" s="136"/>
      <c r="K17" s="136"/>
      <c r="L17" s="136"/>
      <c r="M17" s="136"/>
      <c r="N17" s="136"/>
      <c r="O17" s="136"/>
      <c r="P17" s="136"/>
      <c r="Q17" s="136"/>
      <c r="R17" s="136"/>
      <c r="S17" s="136"/>
      <c r="T17" s="136"/>
      <c r="U17" s="136"/>
      <c r="V17" s="136"/>
      <c r="W17" s="136"/>
      <c r="X17" s="136"/>
      <c r="Y17" s="136"/>
    </row>
    <row r="19" spans="1:28" s="122" customFormat="1" ht="20.25" customHeight="1">
      <c r="A19" s="127" t="s">
        <v>23</v>
      </c>
      <c r="B19" s="127" t="s">
        <v>22</v>
      </c>
      <c r="C19" s="127" t="s">
        <v>135</v>
      </c>
      <c r="D19" s="127" t="s">
        <v>15</v>
      </c>
      <c r="E19" s="127" t="s">
        <v>138</v>
      </c>
      <c r="F19" s="127" t="s">
        <v>150</v>
      </c>
      <c r="G19" s="127" t="s">
        <v>149</v>
      </c>
      <c r="H19" s="127" t="s">
        <v>25</v>
      </c>
      <c r="I19" s="127" t="s">
        <v>24</v>
      </c>
      <c r="J19" s="129" t="s">
        <v>291</v>
      </c>
      <c r="K19" s="127" t="s">
        <v>162</v>
      </c>
      <c r="L19" s="127" t="s">
        <v>200</v>
      </c>
      <c r="M19" s="127" t="s">
        <v>148</v>
      </c>
      <c r="N19" s="127" t="s">
        <v>147</v>
      </c>
      <c r="O19" s="129" t="s">
        <v>292</v>
      </c>
      <c r="P19" s="129" t="s">
        <v>293</v>
      </c>
      <c r="Q19" s="127" t="str">
        <f>"Ожидаемое выполнение в "&amp;B6&amp;" г."</f>
        <v>Ожидаемое выполнение в 2018 г.</v>
      </c>
      <c r="R19" s="127" t="str">
        <f>"Остаток сметной стоимости на 01.01."&amp;B6+1&amp;" в ценах 2001 года"</f>
        <v>Остаток сметной стоимости на 01.01.2019 в ценах 2001 года</v>
      </c>
      <c r="S19" s="127" t="str">
        <f>"Остаток сметной стоимости на 01.01."&amp;B6+1&amp;" в текущих ценах"</f>
        <v>Остаток сметной стоимости на 01.01.2019 в текущих ценах</v>
      </c>
      <c r="T19" s="127" t="str">
        <f>"Прогноз "&amp;B6+1&amp;" года"</f>
        <v>Прогноз 2019 года</v>
      </c>
      <c r="U19" s="127" t="str">
        <f>"Прогноз "&amp;B6+2&amp;" года"</f>
        <v>Прогноз 2020 года</v>
      </c>
      <c r="V19" s="127" t="str">
        <f>"Прогноз "&amp;B6+3&amp;" года"</f>
        <v>Прогноз 2021 года</v>
      </c>
      <c r="W19" s="127" t="str">
        <f>"Прогноз "&amp;B6+4&amp;" года"</f>
        <v>Прогноз 2022 года</v>
      </c>
      <c r="X19" s="129" t="s">
        <v>297</v>
      </c>
      <c r="Y19" s="133" t="s">
        <v>181</v>
      </c>
      <c r="Z19" s="134"/>
      <c r="AA19" s="134"/>
      <c r="AB19" s="134"/>
    </row>
    <row r="20" spans="1:28" s="122" customFormat="1" ht="80.25" customHeight="1">
      <c r="A20" s="128"/>
      <c r="B20" s="128"/>
      <c r="C20" s="128"/>
      <c r="D20" s="128"/>
      <c r="E20" s="128"/>
      <c r="F20" s="128"/>
      <c r="G20" s="128"/>
      <c r="H20" s="128"/>
      <c r="I20" s="128"/>
      <c r="J20" s="130"/>
      <c r="K20" s="128"/>
      <c r="L20" s="128"/>
      <c r="M20" s="128"/>
      <c r="N20" s="128"/>
      <c r="O20" s="130"/>
      <c r="P20" s="130"/>
      <c r="Q20" s="128"/>
      <c r="R20" s="128"/>
      <c r="S20" s="128"/>
      <c r="T20" s="128"/>
      <c r="U20" s="128"/>
      <c r="V20" s="128"/>
      <c r="W20" s="128"/>
      <c r="X20" s="130"/>
      <c r="Y20" s="27" t="s">
        <v>182</v>
      </c>
      <c r="Z20" s="27" t="s">
        <v>183</v>
      </c>
      <c r="AA20" s="27" t="s">
        <v>236</v>
      </c>
      <c r="AB20" s="27" t="s">
        <v>184</v>
      </c>
    </row>
    <row r="21" spans="1:28" s="122" customFormat="1">
      <c r="A21" s="110"/>
      <c r="B21" s="110">
        <v>1</v>
      </c>
      <c r="C21" s="110">
        <v>2</v>
      </c>
      <c r="D21" s="110">
        <v>3</v>
      </c>
      <c r="E21" s="110">
        <v>1</v>
      </c>
      <c r="F21" s="110">
        <v>2</v>
      </c>
      <c r="G21" s="110"/>
      <c r="H21" s="110">
        <v>3</v>
      </c>
      <c r="I21" s="110">
        <v>4</v>
      </c>
      <c r="J21" s="110">
        <v>5</v>
      </c>
      <c r="K21" s="110">
        <v>6</v>
      </c>
      <c r="L21" s="110">
        <v>7</v>
      </c>
      <c r="M21" s="110">
        <v>8</v>
      </c>
      <c r="N21" s="110">
        <v>9</v>
      </c>
      <c r="O21" s="110">
        <v>10</v>
      </c>
      <c r="P21" s="110">
        <v>11</v>
      </c>
      <c r="Q21" s="110">
        <v>12</v>
      </c>
      <c r="R21" s="110">
        <v>13</v>
      </c>
      <c r="S21" s="110">
        <v>14</v>
      </c>
      <c r="T21" s="110">
        <v>15</v>
      </c>
      <c r="U21" s="110">
        <v>16</v>
      </c>
      <c r="V21" s="110">
        <v>17</v>
      </c>
      <c r="W21" s="110">
        <v>18</v>
      </c>
      <c r="X21" s="110">
        <v>19</v>
      </c>
      <c r="Y21" s="110">
        <v>20</v>
      </c>
      <c r="Z21" s="110">
        <v>21</v>
      </c>
      <c r="AA21" s="110">
        <v>22</v>
      </c>
      <c r="AB21" s="110">
        <v>23</v>
      </c>
    </row>
    <row r="22" spans="1:28" s="122" customFormat="1">
      <c r="A22" s="32"/>
      <c r="B22" s="110"/>
      <c r="C22" s="110"/>
      <c r="D22" s="26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"/>
      <c r="X22" s="1"/>
      <c r="Y22" s="1"/>
      <c r="Z22" s="1"/>
      <c r="AA22" s="1"/>
      <c r="AB22" s="1"/>
    </row>
    <row r="23" spans="1:28">
      <c r="A23" s="104" t="s">
        <v>47</v>
      </c>
      <c r="B23" s="2"/>
      <c r="C23" s="10"/>
      <c r="D23" s="2"/>
      <c r="E23" s="1"/>
      <c r="F23" s="1"/>
      <c r="G23" s="10"/>
      <c r="H23" s="2"/>
      <c r="I23" s="2"/>
      <c r="J23" s="2"/>
      <c r="K23" s="2"/>
      <c r="L23" s="2"/>
      <c r="M23" s="2"/>
      <c r="N23" s="21"/>
      <c r="O23" s="21"/>
      <c r="P23" s="21"/>
      <c r="Q23" s="21"/>
      <c r="R23" s="21"/>
      <c r="S23" s="21"/>
      <c r="T23" s="21"/>
      <c r="U23" s="21"/>
      <c r="V23" s="21"/>
      <c r="W23" s="2"/>
      <c r="X23" s="2"/>
      <c r="Y23" s="2"/>
      <c r="Z23" s="2"/>
      <c r="AA23" s="2"/>
      <c r="AB23" s="2"/>
    </row>
    <row r="24" spans="1:28">
      <c r="A24" s="104" t="s">
        <v>47</v>
      </c>
      <c r="B24" s="2"/>
      <c r="C24" s="10"/>
      <c r="D24" s="2"/>
      <c r="E24" s="1"/>
      <c r="F24" s="1"/>
      <c r="G24" s="10"/>
      <c r="H24" s="2"/>
      <c r="I24" s="2"/>
      <c r="J24" s="2"/>
      <c r="K24" s="2"/>
      <c r="L24" s="2"/>
      <c r="M24" s="2"/>
      <c r="N24" s="21"/>
      <c r="O24" s="21"/>
      <c r="P24" s="21"/>
      <c r="Q24" s="21"/>
      <c r="R24" s="21"/>
      <c r="S24" s="21"/>
      <c r="T24" s="21"/>
      <c r="U24" s="21"/>
      <c r="V24" s="21"/>
      <c r="W24" s="2"/>
      <c r="X24" s="2"/>
      <c r="Y24" s="2"/>
      <c r="Z24" s="2"/>
      <c r="AA24" s="2"/>
      <c r="AB24" s="2"/>
    </row>
    <row r="25" spans="1:28">
      <c r="A25" s="104" t="s">
        <v>47</v>
      </c>
      <c r="B25" s="2"/>
      <c r="C25" s="10"/>
      <c r="D25" s="2"/>
      <c r="E25" s="1"/>
      <c r="F25" s="1"/>
      <c r="G25" s="10"/>
      <c r="H25" s="2"/>
      <c r="I25" s="2"/>
      <c r="J25" s="2"/>
      <c r="K25" s="2"/>
      <c r="L25" s="2"/>
      <c r="M25" s="2"/>
      <c r="N25" s="21"/>
      <c r="O25" s="21"/>
      <c r="P25" s="21"/>
      <c r="Q25" s="21"/>
      <c r="R25" s="21"/>
      <c r="S25" s="21"/>
      <c r="T25" s="21"/>
      <c r="U25" s="21"/>
      <c r="V25" s="21"/>
      <c r="W25" s="2"/>
      <c r="X25" s="2"/>
      <c r="Y25" s="2"/>
      <c r="Z25" s="2"/>
      <c r="AA25" s="2"/>
      <c r="AB25" s="2"/>
    </row>
    <row r="26" spans="1:28">
      <c r="A26" s="104" t="s">
        <v>47</v>
      </c>
      <c r="B26" s="2"/>
      <c r="C26" s="10"/>
      <c r="D26" s="2"/>
      <c r="E26" s="1"/>
      <c r="F26" s="1"/>
      <c r="G26" s="10"/>
      <c r="H26" s="2"/>
      <c r="I26" s="2"/>
      <c r="J26" s="2"/>
      <c r="K26" s="2"/>
      <c r="L26" s="2"/>
      <c r="M26" s="2"/>
      <c r="N26" s="21"/>
      <c r="O26" s="21"/>
      <c r="P26" s="21"/>
      <c r="Q26" s="21"/>
      <c r="R26" s="21"/>
      <c r="S26" s="21"/>
      <c r="T26" s="21"/>
      <c r="U26" s="21"/>
      <c r="V26" s="21"/>
      <c r="W26" s="2"/>
      <c r="X26" s="2"/>
      <c r="Y26" s="2"/>
      <c r="Z26" s="2"/>
      <c r="AA26" s="2"/>
      <c r="AB26" s="2"/>
    </row>
    <row r="27" spans="1:28">
      <c r="A27" s="104" t="s">
        <v>47</v>
      </c>
      <c r="B27" s="2"/>
      <c r="C27" s="10"/>
      <c r="D27" s="2"/>
      <c r="E27" s="1"/>
      <c r="F27" s="1"/>
      <c r="G27" s="10"/>
      <c r="H27" s="2"/>
      <c r="I27" s="2"/>
      <c r="J27" s="2"/>
      <c r="K27" s="2"/>
      <c r="L27" s="2"/>
      <c r="M27" s="2"/>
      <c r="N27" s="21"/>
      <c r="O27" s="21"/>
      <c r="P27" s="21"/>
      <c r="Q27" s="21"/>
      <c r="R27" s="21"/>
      <c r="S27" s="21"/>
      <c r="T27" s="21"/>
      <c r="U27" s="21"/>
      <c r="V27" s="21"/>
      <c r="W27" s="2"/>
      <c r="X27" s="2"/>
      <c r="Y27" s="2"/>
      <c r="Z27" s="2"/>
      <c r="AA27" s="2"/>
      <c r="AB27" s="2"/>
    </row>
    <row r="28" spans="1:28">
      <c r="A28" s="104" t="s">
        <v>47</v>
      </c>
      <c r="B28" s="2"/>
      <c r="C28" s="10"/>
      <c r="D28" s="2"/>
      <c r="E28" s="1"/>
      <c r="F28" s="1"/>
      <c r="G28" s="10"/>
      <c r="H28" s="2"/>
      <c r="I28" s="2"/>
      <c r="J28" s="2"/>
      <c r="K28" s="2"/>
      <c r="L28" s="2"/>
      <c r="M28" s="2"/>
      <c r="N28" s="21"/>
      <c r="O28" s="21"/>
      <c r="P28" s="21"/>
      <c r="Q28" s="21"/>
      <c r="R28" s="21"/>
      <c r="S28" s="21"/>
      <c r="T28" s="21"/>
      <c r="U28" s="21"/>
      <c r="V28" s="21"/>
      <c r="W28" s="2"/>
      <c r="X28" s="2"/>
      <c r="Y28" s="2"/>
      <c r="Z28" s="2"/>
      <c r="AA28" s="2"/>
      <c r="AB28" s="2"/>
    </row>
    <row r="29" spans="1:28">
      <c r="A29" s="104" t="s">
        <v>47</v>
      </c>
      <c r="B29" s="2"/>
      <c r="C29" s="10"/>
      <c r="D29" s="2"/>
      <c r="E29" s="1"/>
      <c r="F29" s="1"/>
      <c r="G29" s="10"/>
      <c r="H29" s="2"/>
      <c r="I29" s="2"/>
      <c r="J29" s="2"/>
      <c r="K29" s="2"/>
      <c r="L29" s="2"/>
      <c r="M29" s="2"/>
      <c r="N29" s="21"/>
      <c r="O29" s="21"/>
      <c r="P29" s="21"/>
      <c r="Q29" s="21"/>
      <c r="R29" s="21"/>
      <c r="S29" s="21"/>
      <c r="T29" s="21"/>
      <c r="U29" s="21"/>
      <c r="V29" s="21"/>
      <c r="W29" s="2"/>
      <c r="X29" s="2"/>
      <c r="Y29" s="2"/>
      <c r="Z29" s="2"/>
      <c r="AA29" s="2"/>
      <c r="AB29" s="2"/>
    </row>
    <row r="30" spans="1:28">
      <c r="A30" s="104" t="s">
        <v>47</v>
      </c>
      <c r="B30" s="2"/>
      <c r="C30" s="10"/>
      <c r="D30" s="2"/>
      <c r="E30" s="1"/>
      <c r="F30" s="1"/>
      <c r="G30" s="10"/>
      <c r="H30" s="2"/>
      <c r="I30" s="2"/>
      <c r="J30" s="2"/>
      <c r="K30" s="2"/>
      <c r="L30" s="2"/>
      <c r="M30" s="2"/>
      <c r="N30" s="21"/>
      <c r="O30" s="21"/>
      <c r="P30" s="21"/>
      <c r="Q30" s="21"/>
      <c r="R30" s="21"/>
      <c r="S30" s="21"/>
      <c r="T30" s="21"/>
      <c r="U30" s="21"/>
      <c r="V30" s="21"/>
      <c r="W30" s="2"/>
      <c r="X30" s="2"/>
      <c r="Y30" s="2"/>
      <c r="Z30" s="2"/>
      <c r="AA30" s="2"/>
      <c r="AB30" s="2"/>
    </row>
    <row r="31" spans="1:28">
      <c r="A31" s="104" t="s">
        <v>47</v>
      </c>
      <c r="B31" s="2"/>
      <c r="C31" s="10"/>
      <c r="D31" s="2"/>
      <c r="E31" s="1"/>
      <c r="F31" s="1"/>
      <c r="G31" s="10"/>
      <c r="H31" s="2"/>
      <c r="I31" s="2"/>
      <c r="J31" s="2"/>
      <c r="K31" s="2"/>
      <c r="L31" s="2"/>
      <c r="M31" s="2"/>
      <c r="N31" s="21"/>
      <c r="O31" s="21"/>
      <c r="P31" s="21"/>
      <c r="Q31" s="21"/>
      <c r="R31" s="21"/>
      <c r="S31" s="21"/>
      <c r="T31" s="21"/>
      <c r="U31" s="21"/>
      <c r="V31" s="21"/>
      <c r="W31" s="2"/>
      <c r="X31" s="2"/>
      <c r="Y31" s="2"/>
      <c r="Z31" s="2"/>
      <c r="AA31" s="2"/>
      <c r="AB31" s="2"/>
    </row>
    <row r="32" spans="1:28">
      <c r="A32" s="104" t="s">
        <v>47</v>
      </c>
      <c r="B32" s="2"/>
      <c r="C32" s="10"/>
      <c r="D32" s="2"/>
      <c r="E32" s="1"/>
      <c r="F32" s="1"/>
      <c r="G32" s="10"/>
      <c r="H32" s="2"/>
      <c r="I32" s="2"/>
      <c r="J32" s="2"/>
      <c r="K32" s="2"/>
      <c r="L32" s="2"/>
      <c r="M32" s="2"/>
      <c r="N32" s="21"/>
      <c r="O32" s="21"/>
      <c r="P32" s="21"/>
      <c r="Q32" s="21"/>
      <c r="R32" s="21"/>
      <c r="S32" s="21"/>
      <c r="T32" s="21"/>
      <c r="U32" s="21"/>
      <c r="V32" s="21"/>
      <c r="W32" s="2"/>
      <c r="X32" s="2"/>
      <c r="Y32" s="2"/>
      <c r="Z32" s="2"/>
      <c r="AA32" s="2"/>
      <c r="AB32" s="2"/>
    </row>
    <row r="33" spans="1:28">
      <c r="A33" s="104" t="s">
        <v>47</v>
      </c>
      <c r="B33" s="2"/>
      <c r="C33" s="10"/>
      <c r="D33" s="2"/>
      <c r="E33" s="1"/>
      <c r="F33" s="1"/>
      <c r="G33" s="10"/>
      <c r="H33" s="2"/>
      <c r="I33" s="2"/>
      <c r="J33" s="2"/>
      <c r="K33" s="2"/>
      <c r="L33" s="2"/>
      <c r="M33" s="2"/>
      <c r="N33" s="21"/>
      <c r="O33" s="21"/>
      <c r="P33" s="21"/>
      <c r="Q33" s="21"/>
      <c r="R33" s="21"/>
      <c r="S33" s="21"/>
      <c r="T33" s="21"/>
      <c r="U33" s="21"/>
      <c r="V33" s="21"/>
      <c r="W33" s="2"/>
      <c r="X33" s="2"/>
      <c r="Y33" s="2"/>
      <c r="Z33" s="2"/>
      <c r="AA33" s="2"/>
      <c r="AB33" s="2"/>
    </row>
    <row r="34" spans="1:28">
      <c r="B34" s="2"/>
      <c r="C34" s="10"/>
      <c r="D34" s="2"/>
      <c r="E34" s="30"/>
      <c r="F34" s="30"/>
      <c r="G34" s="10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</row>
    <row r="35" spans="1:28">
      <c r="A35" s="7" t="s">
        <v>50</v>
      </c>
      <c r="B35" s="2"/>
      <c r="C35" s="10"/>
      <c r="D35" s="2"/>
      <c r="E35" s="2" t="s">
        <v>136</v>
      </c>
      <c r="F35" s="2"/>
      <c r="G35" s="10"/>
      <c r="H35" s="2"/>
      <c r="I35" s="2"/>
      <c r="J35" s="2"/>
      <c r="K35" s="2"/>
      <c r="L35" s="2"/>
      <c r="M35" s="2"/>
      <c r="N35" s="21">
        <f>SUMIF(A23:A34,"ОБЪЕКТ",N23:N34)</f>
        <v>0</v>
      </c>
      <c r="O35" s="21"/>
      <c r="P35" s="21"/>
      <c r="Q35" s="21">
        <f>SUMIF(A23:A34,"ОБЪЕКТ",Q23:Q34)</f>
        <v>0</v>
      </c>
      <c r="R35" s="21"/>
      <c r="S35" s="21">
        <f>SUMIF(A23:A34,"ОБЪЕКТ",S23:S34)</f>
        <v>0</v>
      </c>
      <c r="T35" s="21">
        <f>SUMIF(A23:A34,"ОБЪЕКТ",T23:T34)</f>
        <v>0</v>
      </c>
      <c r="U35" s="21">
        <f>SUMIF(A23:A34,"ОБЪЕКТ",U23:U34)</f>
        <v>0</v>
      </c>
      <c r="V35" s="21">
        <f>SUMIF(A23:A34,"ОБЪЕКТ",V23:V34)</f>
        <v>0</v>
      </c>
      <c r="W35" s="21">
        <f>SUMIF(B23:B34,"ОБЪЕКТ",W23:W34)</f>
        <v>0</v>
      </c>
      <c r="X35" s="2"/>
      <c r="Y35" s="2"/>
      <c r="Z35" s="2"/>
      <c r="AA35" s="2"/>
      <c r="AB35" s="2"/>
    </row>
    <row r="36" spans="1:28">
      <c r="B36" s="7"/>
    </row>
    <row r="38" spans="1:28">
      <c r="E38" s="104" t="s">
        <v>64</v>
      </c>
    </row>
    <row r="40" spans="1:28">
      <c r="E40" s="104" t="s">
        <v>65</v>
      </c>
    </row>
  </sheetData>
  <autoFilter ref="A21:V35"/>
  <mergeCells count="29">
    <mergeCell ref="F19:F20"/>
    <mergeCell ref="A19:A20"/>
    <mergeCell ref="B19:B20"/>
    <mergeCell ref="C19:C20"/>
    <mergeCell ref="D19:D20"/>
    <mergeCell ref="E19:E20"/>
    <mergeCell ref="H19:H20"/>
    <mergeCell ref="I19:I20"/>
    <mergeCell ref="R19:R20"/>
    <mergeCell ref="S19:S20"/>
    <mergeCell ref="O19:O20"/>
    <mergeCell ref="P19:P20"/>
    <mergeCell ref="J19:J20"/>
    <mergeCell ref="G19:G20"/>
    <mergeCell ref="K19:K20"/>
    <mergeCell ref="L19:L20"/>
    <mergeCell ref="F13:AA13"/>
    <mergeCell ref="F14:AA14"/>
    <mergeCell ref="F15:AA15"/>
    <mergeCell ref="M19:M20"/>
    <mergeCell ref="N19:N20"/>
    <mergeCell ref="I17:Y17"/>
    <mergeCell ref="X19:X20"/>
    <mergeCell ref="Y19:AB19"/>
    <mergeCell ref="U19:U20"/>
    <mergeCell ref="Q19:Q20"/>
    <mergeCell ref="W19:W20"/>
    <mergeCell ref="V19:V20"/>
    <mergeCell ref="T19:T20"/>
  </mergeCells>
  <phoneticPr fontId="2" type="noConversion"/>
  <pageMargins left="0.78740157480314965" right="0.19685039370078741" top="0.39370078740157483" bottom="0.39370078740157483" header="0" footer="0.19685039370078741"/>
  <pageSetup paperSize="9" scale="60" firstPageNumber="135" fitToHeight="9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" enableFormatConditionsCalculation="0">
    <pageSetUpPr fitToPage="1"/>
  </sheetPr>
  <dimension ref="A1:AB52"/>
  <sheetViews>
    <sheetView view="pageBreakPreview" topLeftCell="E7" zoomScale="90" zoomScaleNormal="100" zoomScaleSheetLayoutView="90" workbookViewId="0">
      <selection activeCell="F16" sqref="F16"/>
    </sheetView>
  </sheetViews>
  <sheetFormatPr defaultColWidth="9.140625" defaultRowHeight="12.75"/>
  <cols>
    <col min="1" max="1" width="11.7109375" style="108" hidden="1" customWidth="1"/>
    <col min="2" max="2" width="9.140625" style="108" hidden="1" customWidth="1"/>
    <col min="3" max="3" width="9.140625" style="12" hidden="1" customWidth="1"/>
    <col min="4" max="4" width="10.5703125" style="108" hidden="1" customWidth="1"/>
    <col min="5" max="5" width="19.140625" style="108" customWidth="1"/>
    <col min="6" max="6" width="9.140625" style="108"/>
    <col min="7" max="7" width="10.140625" style="12" hidden="1" customWidth="1"/>
    <col min="8" max="8" width="10.5703125" style="108" customWidth="1"/>
    <col min="9" max="9" width="9.140625" style="108"/>
    <col min="10" max="10" width="9.85546875" style="108" customWidth="1"/>
    <col min="11" max="11" width="11.140625" style="108" customWidth="1"/>
    <col min="12" max="12" width="9.85546875" style="108" customWidth="1"/>
    <col min="13" max="13" width="10.7109375" style="108" customWidth="1"/>
    <col min="14" max="14" width="9.85546875" style="108" customWidth="1"/>
    <col min="15" max="15" width="11.140625" style="108" customWidth="1"/>
    <col min="16" max="16" width="10" style="108" customWidth="1"/>
    <col min="17" max="17" width="9.85546875" style="108" customWidth="1"/>
    <col min="18" max="20" width="9.140625" style="108"/>
    <col min="21" max="21" width="13.140625" style="12" customWidth="1"/>
    <col min="22" max="22" width="8.28515625" style="37" customWidth="1"/>
    <col min="23" max="26" width="8.28515625" style="108" customWidth="1"/>
    <col min="27" max="28" width="0" style="108" hidden="1" customWidth="1"/>
    <col min="29" max="16384" width="9.140625" style="108"/>
  </cols>
  <sheetData>
    <row r="1" spans="1:26" s="7" customFormat="1" hidden="1">
      <c r="A1" s="7" t="s">
        <v>8</v>
      </c>
      <c r="B1" s="6" t="s">
        <v>19</v>
      </c>
      <c r="C1" s="6"/>
      <c r="D1" s="6"/>
      <c r="G1" s="6"/>
      <c r="K1" s="34"/>
      <c r="L1" s="34"/>
      <c r="M1" s="34"/>
      <c r="U1" s="6"/>
      <c r="V1" s="35"/>
    </row>
    <row r="2" spans="1:26" s="7" customFormat="1" hidden="1">
      <c r="A2" s="7" t="s">
        <v>9</v>
      </c>
      <c r="B2" s="6" t="s">
        <v>20</v>
      </c>
      <c r="C2" s="6"/>
      <c r="D2" s="6"/>
      <c r="G2" s="6"/>
      <c r="U2" s="6"/>
      <c r="V2" s="35"/>
    </row>
    <row r="3" spans="1:26" s="7" customFormat="1" hidden="1">
      <c r="A3" s="7" t="s">
        <v>17</v>
      </c>
      <c r="B3" s="3" t="s">
        <v>286</v>
      </c>
      <c r="C3" s="6"/>
      <c r="D3" s="6"/>
      <c r="E3" s="121" t="s">
        <v>315</v>
      </c>
      <c r="G3" s="6"/>
      <c r="U3" s="6"/>
      <c r="V3" s="35"/>
    </row>
    <row r="4" spans="1:26" s="7" customFormat="1" hidden="1">
      <c r="A4" s="7" t="s">
        <v>18</v>
      </c>
      <c r="B4" s="6" t="s">
        <v>163</v>
      </c>
      <c r="C4" s="6"/>
      <c r="D4" s="6"/>
      <c r="E4" s="7" t="s">
        <v>164</v>
      </c>
      <c r="G4" s="6"/>
      <c r="U4" s="6"/>
      <c r="V4" s="35"/>
    </row>
    <row r="5" spans="1:26" s="7" customFormat="1" hidden="1">
      <c r="A5" s="7" t="s">
        <v>93</v>
      </c>
      <c r="B5" s="6" t="s">
        <v>170</v>
      </c>
      <c r="C5" s="6"/>
      <c r="D5" s="6"/>
      <c r="E5" s="7" t="s">
        <v>271</v>
      </c>
      <c r="G5" s="6"/>
      <c r="U5" s="6"/>
      <c r="V5" s="35"/>
    </row>
    <row r="6" spans="1:26" s="7" customFormat="1" hidden="1">
      <c r="A6" s="7" t="s">
        <v>21</v>
      </c>
      <c r="B6" s="3" t="s">
        <v>337</v>
      </c>
      <c r="C6" s="6"/>
      <c r="D6" s="6"/>
      <c r="G6" s="6"/>
      <c r="U6" s="6"/>
      <c r="V6" s="35"/>
    </row>
    <row r="7" spans="1:26" s="7" customFormat="1">
      <c r="B7" s="6"/>
      <c r="C7" s="6"/>
      <c r="D7" s="6"/>
      <c r="G7" s="6"/>
      <c r="U7" s="6"/>
      <c r="V7" s="35"/>
    </row>
    <row r="8" spans="1:26" s="7" customFormat="1">
      <c r="B8" s="6"/>
      <c r="C8" s="36"/>
      <c r="D8" s="6"/>
      <c r="G8" s="6"/>
      <c r="U8" s="6"/>
      <c r="V8" s="35"/>
      <c r="Z8" s="34" t="s">
        <v>55</v>
      </c>
    </row>
    <row r="9" spans="1:26" s="7" customFormat="1">
      <c r="B9" s="6"/>
      <c r="C9" s="36"/>
      <c r="D9" s="6"/>
      <c r="G9" s="6"/>
      <c r="U9" s="6"/>
      <c r="V9" s="35"/>
      <c r="Z9" s="34" t="s">
        <v>46</v>
      </c>
    </row>
    <row r="10" spans="1:26" s="7" customFormat="1">
      <c r="B10" s="6"/>
      <c r="C10" s="36"/>
      <c r="D10" s="6"/>
      <c r="G10" s="6"/>
      <c r="U10" s="6"/>
      <c r="V10" s="35"/>
      <c r="Z10" s="34" t="s">
        <v>52</v>
      </c>
    </row>
    <row r="11" spans="1:26" s="7" customFormat="1">
      <c r="B11" s="6"/>
      <c r="C11" s="36"/>
      <c r="D11" s="6"/>
      <c r="G11" s="6"/>
      <c r="U11" s="6"/>
      <c r="V11" s="35"/>
      <c r="Z11" s="34" t="str">
        <f>" на "&amp;$B$6+1&amp;" год и на плановый период "&amp;$B$6+2&amp;" и "&amp;$B$6+3&amp;" годов"</f>
        <v xml:space="preserve"> на 2019 год и на плановый период 2020 и 2021 годов</v>
      </c>
    </row>
    <row r="12" spans="1:26" s="7" customFormat="1">
      <c r="C12" s="6"/>
      <c r="G12" s="6"/>
      <c r="U12" s="6"/>
      <c r="V12" s="35"/>
    </row>
    <row r="13" spans="1:26" ht="52.5" customHeight="1">
      <c r="A13" s="7"/>
      <c r="B13" s="7"/>
      <c r="C13" s="6"/>
      <c r="D13" s="7"/>
      <c r="E13" s="7"/>
      <c r="F13" s="131" t="str">
        <f>"Перечень мероприятий по повышению пропускной способности русел рек, осуществляемых федеральными государственными учреждениями по ГП 028, Рз "&amp;B1&amp;", ПР "&amp;B2&amp; ", ЦС "&amp;B3&amp;" "&amp;E3&amp;", "</f>
        <v xml:space="preserve">Перечень мероприятий по повышению пропускной способности русел рек, осуществляемых федеральными государственными учреждениями по ГП 028, Рз 04, ПР 06, ЦС 28 2 02 90059 "Расходы на обеспечение деятельности (оказание услуг) государственных учреждений", </v>
      </c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</row>
    <row r="14" spans="1:26" ht="35.25" customHeight="1">
      <c r="F14" s="131" t="str">
        <f>"ВР "&amp;B4&amp;" "&amp;E4&amp;""</f>
        <v>ВР 612 "Субсидии бюджетным учреждениям на иные цели"</v>
      </c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</row>
    <row r="15" spans="1:26" ht="17.25" customHeight="1">
      <c r="F15" s="131" t="str">
        <f>" на "&amp;B6+1&amp;" год и на плановый период "&amp;B6+2&amp;" и "&amp;B6+3&amp;" годов"</f>
        <v xml:space="preserve"> на 2019 год и на плановый период 2020 и 2021 годов</v>
      </c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</row>
    <row r="16" spans="1:26" ht="15">
      <c r="A16" s="108" t="s">
        <v>28</v>
      </c>
      <c r="B16" s="108" t="s">
        <v>51</v>
      </c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</row>
    <row r="17" spans="1:28">
      <c r="J17" s="139" t="s">
        <v>29</v>
      </c>
      <c r="K17" s="139"/>
      <c r="L17" s="139"/>
      <c r="M17" s="139"/>
      <c r="N17" s="139"/>
      <c r="O17" s="139"/>
      <c r="P17" s="139"/>
      <c r="Q17" s="139"/>
      <c r="R17" s="139"/>
      <c r="S17" s="139"/>
      <c r="T17" s="139"/>
    </row>
    <row r="19" spans="1:28" s="28" customFormat="1" ht="16.5" customHeight="1">
      <c r="A19" s="129" t="s">
        <v>23</v>
      </c>
      <c r="B19" s="129" t="s">
        <v>22</v>
      </c>
      <c r="C19" s="129" t="s">
        <v>135</v>
      </c>
      <c r="D19" s="129" t="s">
        <v>144</v>
      </c>
      <c r="E19" s="129" t="s">
        <v>138</v>
      </c>
      <c r="F19" s="129" t="s">
        <v>150</v>
      </c>
      <c r="G19" s="129" t="s">
        <v>149</v>
      </c>
      <c r="H19" s="129" t="s">
        <v>145</v>
      </c>
      <c r="I19" s="129" t="s">
        <v>25</v>
      </c>
      <c r="J19" s="129" t="s">
        <v>24</v>
      </c>
      <c r="K19" s="129" t="s">
        <v>3</v>
      </c>
      <c r="L19" s="129" t="s">
        <v>4</v>
      </c>
      <c r="M19" s="129" t="s">
        <v>5</v>
      </c>
      <c r="N19" s="129" t="str">
        <f>"Выполнено по состоянию на 01.01."&amp;B6</f>
        <v>Выполнено по состоянию на 01.01.2018</v>
      </c>
      <c r="O19" s="129" t="str">
        <f>"Ожидаемое выполнение в "&amp;B6&amp;" г."</f>
        <v>Ожидаемое выполнение в 2018 г.</v>
      </c>
      <c r="P19" s="129" t="str">
        <f>"Остаток сметной стоимости на 01.01."&amp;B6+1&amp;" в ценах 2001 года"</f>
        <v>Остаток сметной стоимости на 01.01.2019 в ценах 2001 года</v>
      </c>
      <c r="Q19" s="129" t="str">
        <f>"Остаток сметной стоимости на 01.01."&amp;B6+1&amp;" в текущих ценах"</f>
        <v>Остаток сметной стоимости на 01.01.2019 в текущих ценах</v>
      </c>
      <c r="R19" s="129" t="str">
        <f>"Прогноз "&amp;B6+1&amp;" года"</f>
        <v>Прогноз 2019 года</v>
      </c>
      <c r="S19" s="129" t="str">
        <f>"Прогноз "&amp;B6+2&amp;" года"</f>
        <v>Прогноз 2020 года</v>
      </c>
      <c r="T19" s="129" t="str">
        <f>"Прогноз "&amp;B6+3&amp;" года"</f>
        <v>Прогноз 2021 года</v>
      </c>
      <c r="U19" s="129" t="s">
        <v>297</v>
      </c>
      <c r="V19" s="133" t="s">
        <v>181</v>
      </c>
      <c r="W19" s="134"/>
      <c r="X19" s="134"/>
      <c r="Y19" s="134"/>
      <c r="Z19" s="138"/>
    </row>
    <row r="20" spans="1:28" s="28" customFormat="1" ht="79.5" customHeight="1">
      <c r="A20" s="130"/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75" t="s">
        <v>182</v>
      </c>
      <c r="W20" s="75" t="s">
        <v>183</v>
      </c>
      <c r="X20" s="75" t="s">
        <v>236</v>
      </c>
      <c r="Y20" s="75" t="s">
        <v>184</v>
      </c>
      <c r="Z20" s="75" t="s">
        <v>221</v>
      </c>
    </row>
    <row r="21" spans="1:28" s="33" customFormat="1">
      <c r="A21" s="110"/>
      <c r="B21" s="110">
        <v>1</v>
      </c>
      <c r="C21" s="110">
        <v>2</v>
      </c>
      <c r="D21" s="110">
        <v>3</v>
      </c>
      <c r="E21" s="110">
        <v>1</v>
      </c>
      <c r="F21" s="110">
        <v>2</v>
      </c>
      <c r="G21" s="110">
        <v>3</v>
      </c>
      <c r="H21" s="110">
        <v>3</v>
      </c>
      <c r="I21" s="110">
        <v>4</v>
      </c>
      <c r="J21" s="110">
        <v>5</v>
      </c>
      <c r="K21" s="110">
        <v>6</v>
      </c>
      <c r="L21" s="110">
        <v>7</v>
      </c>
      <c r="M21" s="110">
        <v>8</v>
      </c>
      <c r="N21" s="110">
        <v>9</v>
      </c>
      <c r="O21" s="110">
        <v>10</v>
      </c>
      <c r="P21" s="110">
        <v>11</v>
      </c>
      <c r="Q21" s="110">
        <v>12</v>
      </c>
      <c r="R21" s="110">
        <v>13</v>
      </c>
      <c r="S21" s="110">
        <v>14</v>
      </c>
      <c r="T21" s="110">
        <v>15</v>
      </c>
      <c r="U21" s="110">
        <v>16</v>
      </c>
      <c r="V21" s="110">
        <v>17</v>
      </c>
      <c r="W21" s="110">
        <v>18</v>
      </c>
      <c r="X21" s="110">
        <v>19</v>
      </c>
      <c r="Y21" s="110">
        <v>20</v>
      </c>
      <c r="Z21" s="110">
        <v>21</v>
      </c>
    </row>
    <row r="22" spans="1:28" s="33" customFormat="1">
      <c r="A22" s="38"/>
      <c r="B22" s="26"/>
      <c r="C22" s="27"/>
      <c r="D22" s="26"/>
      <c r="E22" s="26"/>
      <c r="F22" s="26"/>
      <c r="G22" s="13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15"/>
      <c r="V22" s="8"/>
      <c r="W22" s="8"/>
      <c r="X22" s="8"/>
      <c r="Y22" s="8"/>
      <c r="Z22" s="8"/>
    </row>
    <row r="23" spans="1:28">
      <c r="B23" s="8"/>
      <c r="C23" s="11"/>
      <c r="D23" s="8"/>
      <c r="E23" s="8"/>
      <c r="F23" s="8"/>
      <c r="G23" s="11"/>
      <c r="H23" s="8"/>
      <c r="I23" s="8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16"/>
      <c r="V23" s="8"/>
      <c r="W23" s="8"/>
      <c r="X23" s="8"/>
      <c r="Y23" s="8"/>
      <c r="Z23" s="8"/>
    </row>
    <row r="24" spans="1:28">
      <c r="A24" s="108" t="s">
        <v>26</v>
      </c>
      <c r="B24" s="8" t="s">
        <v>48</v>
      </c>
      <c r="C24" s="11"/>
      <c r="D24" s="8"/>
      <c r="E24" s="30" t="s">
        <v>193</v>
      </c>
      <c r="F24" s="8"/>
      <c r="G24" s="11"/>
      <c r="H24" s="8"/>
      <c r="I24" s="8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11"/>
      <c r="X24" s="8"/>
      <c r="Y24" s="8"/>
      <c r="Z24" s="8"/>
      <c r="AA24" s="8"/>
      <c r="AB24" s="8"/>
    </row>
    <row r="25" spans="1:28">
      <c r="B25" s="8"/>
      <c r="C25" s="11"/>
      <c r="D25" s="8"/>
      <c r="E25" s="30"/>
      <c r="F25" s="8"/>
      <c r="G25" s="11"/>
      <c r="H25" s="8"/>
      <c r="I25" s="8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16"/>
      <c r="V25" s="8"/>
      <c r="W25" s="8"/>
      <c r="X25" s="8"/>
      <c r="Y25" s="8"/>
      <c r="Z25" s="8"/>
    </row>
    <row r="26" spans="1:28">
      <c r="B26" s="8"/>
      <c r="C26" s="11"/>
      <c r="D26" s="8"/>
      <c r="E26" s="30"/>
      <c r="F26" s="8"/>
      <c r="G26" s="11"/>
      <c r="H26" s="8"/>
      <c r="I26" s="8"/>
      <c r="J26" s="8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2"/>
      <c r="V26" s="40"/>
      <c r="W26" s="11"/>
      <c r="X26" s="8"/>
      <c r="Y26" s="8"/>
      <c r="Z26" s="8"/>
      <c r="AA26" s="37"/>
      <c r="AB26" s="37"/>
    </row>
    <row r="27" spans="1:28">
      <c r="B27" s="8"/>
      <c r="C27" s="11"/>
      <c r="D27" s="8"/>
      <c r="E27" s="117"/>
      <c r="F27" s="8"/>
      <c r="G27" s="11"/>
      <c r="H27" s="8"/>
      <c r="I27" s="8"/>
      <c r="J27" s="8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11"/>
      <c r="X27" s="8"/>
      <c r="Y27" s="8"/>
      <c r="Z27" s="8"/>
      <c r="AA27" s="8"/>
      <c r="AB27" s="8"/>
    </row>
    <row r="28" spans="1:28">
      <c r="B28" s="8"/>
      <c r="C28" s="11"/>
      <c r="D28" s="8"/>
      <c r="E28" s="117"/>
      <c r="F28" s="8"/>
      <c r="G28" s="11"/>
      <c r="H28" s="8"/>
      <c r="I28" s="8"/>
      <c r="J28" s="8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11"/>
      <c r="X28" s="8"/>
      <c r="Y28" s="8"/>
      <c r="Z28" s="8"/>
      <c r="AA28" s="8"/>
      <c r="AB28" s="8"/>
    </row>
    <row r="29" spans="1:28">
      <c r="B29" s="8"/>
      <c r="C29" s="11"/>
      <c r="D29" s="8"/>
      <c r="E29" s="8" t="s">
        <v>178</v>
      </c>
      <c r="F29" s="8"/>
      <c r="G29" s="11"/>
      <c r="H29" s="8"/>
      <c r="I29" s="8"/>
      <c r="J29" s="8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11"/>
      <c r="X29" s="8"/>
      <c r="Y29" s="8"/>
      <c r="Z29" s="8"/>
      <c r="AA29" s="8"/>
      <c r="AB29" s="8"/>
    </row>
    <row r="30" spans="1:28">
      <c r="B30" s="8"/>
      <c r="C30" s="11"/>
      <c r="D30" s="8"/>
      <c r="E30" s="117"/>
      <c r="F30" s="8"/>
      <c r="G30" s="11"/>
      <c r="H30" s="8"/>
      <c r="I30" s="8"/>
      <c r="J30" s="8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11"/>
      <c r="X30" s="8"/>
      <c r="Y30" s="8"/>
      <c r="Z30" s="8"/>
      <c r="AA30" s="8"/>
      <c r="AB30" s="8"/>
    </row>
    <row r="31" spans="1:28">
      <c r="A31" s="108" t="s">
        <v>26</v>
      </c>
      <c r="B31" s="8" t="s">
        <v>48</v>
      </c>
      <c r="C31" s="11"/>
      <c r="D31" s="8"/>
      <c r="E31" s="30" t="s">
        <v>194</v>
      </c>
      <c r="F31" s="8"/>
      <c r="G31" s="11"/>
      <c r="H31" s="8"/>
      <c r="I31" s="8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11"/>
      <c r="X31" s="8"/>
      <c r="Y31" s="8"/>
      <c r="Z31" s="8"/>
      <c r="AA31" s="8"/>
      <c r="AB31" s="8"/>
    </row>
    <row r="32" spans="1:28">
      <c r="B32" s="8"/>
      <c r="C32" s="11"/>
      <c r="D32" s="8"/>
      <c r="E32" s="30"/>
      <c r="F32" s="8"/>
      <c r="G32" s="11"/>
      <c r="H32" s="8"/>
      <c r="I32" s="8"/>
      <c r="J32" s="8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11"/>
      <c r="X32" s="8"/>
      <c r="Y32" s="8"/>
      <c r="Z32" s="8"/>
      <c r="AA32" s="8"/>
      <c r="AB32" s="8"/>
    </row>
    <row r="33" spans="1:28">
      <c r="A33" s="108" t="s">
        <v>47</v>
      </c>
      <c r="B33" s="8"/>
      <c r="C33" s="11"/>
      <c r="D33" s="8"/>
      <c r="E33" s="117"/>
      <c r="F33" s="8"/>
      <c r="G33" s="11"/>
      <c r="H33" s="8"/>
      <c r="I33" s="8"/>
      <c r="J33" s="8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11"/>
      <c r="X33" s="8"/>
      <c r="Y33" s="8"/>
      <c r="Z33" s="8"/>
      <c r="AA33" s="8"/>
      <c r="AB33" s="8"/>
    </row>
    <row r="34" spans="1:28">
      <c r="B34" s="8"/>
      <c r="C34" s="11"/>
      <c r="D34" s="8"/>
      <c r="E34" s="8"/>
      <c r="F34" s="8"/>
      <c r="G34" s="11"/>
      <c r="H34" s="8"/>
      <c r="I34" s="8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16"/>
      <c r="V34" s="8"/>
      <c r="W34" s="8"/>
      <c r="X34" s="8"/>
      <c r="Y34" s="8"/>
      <c r="Z34" s="8"/>
    </row>
    <row r="35" spans="1:28">
      <c r="A35" s="108" t="s">
        <v>47</v>
      </c>
      <c r="B35" s="8"/>
      <c r="C35" s="11"/>
      <c r="D35" s="8"/>
      <c r="E35" s="8" t="s">
        <v>178</v>
      </c>
      <c r="F35" s="8"/>
      <c r="G35" s="11"/>
      <c r="H35" s="8"/>
      <c r="I35" s="8"/>
      <c r="J35" s="8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11"/>
      <c r="X35" s="8"/>
      <c r="Y35" s="8"/>
      <c r="Z35" s="8"/>
      <c r="AA35" s="8"/>
      <c r="AB35" s="8"/>
    </row>
    <row r="36" spans="1:28">
      <c r="B36" s="8"/>
      <c r="C36" s="11"/>
      <c r="D36" s="8"/>
      <c r="E36" s="8"/>
      <c r="F36" s="8"/>
      <c r="G36" s="11"/>
      <c r="H36" s="8"/>
      <c r="I36" s="8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16"/>
      <c r="V36" s="8"/>
      <c r="W36" s="8"/>
      <c r="X36" s="8"/>
      <c r="Y36" s="8"/>
      <c r="Z36" s="8"/>
    </row>
    <row r="37" spans="1:28">
      <c r="B37" s="8"/>
      <c r="C37" s="11"/>
      <c r="D37" s="8"/>
      <c r="E37" s="30"/>
      <c r="F37" s="8"/>
      <c r="G37" s="11"/>
      <c r="H37" s="8"/>
      <c r="I37" s="8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16"/>
      <c r="V37" s="8"/>
      <c r="W37" s="8"/>
      <c r="X37" s="8"/>
      <c r="Y37" s="8"/>
      <c r="Z37" s="8"/>
    </row>
    <row r="38" spans="1:28">
      <c r="A38" s="108" t="s">
        <v>26</v>
      </c>
      <c r="B38" s="8" t="s">
        <v>49</v>
      </c>
      <c r="C38" s="11"/>
      <c r="D38" s="8"/>
      <c r="E38" s="30" t="s">
        <v>179</v>
      </c>
      <c r="F38" s="8"/>
      <c r="G38" s="11"/>
      <c r="H38" s="8"/>
      <c r="I38" s="8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16"/>
      <c r="V38" s="8"/>
      <c r="W38" s="8"/>
      <c r="X38" s="8"/>
      <c r="Y38" s="8"/>
      <c r="Z38" s="8"/>
    </row>
    <row r="39" spans="1:28">
      <c r="B39" s="8"/>
      <c r="C39" s="11"/>
      <c r="D39" s="8"/>
      <c r="E39" s="30"/>
      <c r="F39" s="8"/>
      <c r="G39" s="11"/>
      <c r="H39" s="8"/>
      <c r="I39" s="8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16"/>
      <c r="V39" s="8"/>
      <c r="W39" s="8"/>
      <c r="X39" s="8"/>
      <c r="Y39" s="8"/>
      <c r="Z39" s="8"/>
    </row>
    <row r="40" spans="1:28">
      <c r="A40" s="108" t="s">
        <v>47</v>
      </c>
      <c r="B40" s="8"/>
      <c r="C40" s="11"/>
      <c r="D40" s="8"/>
      <c r="E40" s="117"/>
      <c r="F40" s="8"/>
      <c r="G40" s="11"/>
      <c r="H40" s="8"/>
      <c r="I40" s="8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16"/>
      <c r="V40" s="8"/>
      <c r="W40" s="8"/>
      <c r="X40" s="8"/>
      <c r="Y40" s="8"/>
      <c r="Z40" s="8"/>
    </row>
    <row r="41" spans="1:28">
      <c r="A41" s="108" t="s">
        <v>47</v>
      </c>
      <c r="B41" s="8"/>
      <c r="C41" s="11"/>
      <c r="D41" s="8"/>
      <c r="E41" s="117"/>
      <c r="F41" s="8"/>
      <c r="G41" s="11"/>
      <c r="H41" s="8"/>
      <c r="I41" s="8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16"/>
      <c r="V41" s="8"/>
      <c r="W41" s="8"/>
      <c r="X41" s="8"/>
      <c r="Y41" s="8"/>
      <c r="Z41" s="8"/>
    </row>
    <row r="42" spans="1:28">
      <c r="B42" s="8"/>
      <c r="C42" s="11"/>
      <c r="D42" s="8"/>
      <c r="E42" s="8"/>
      <c r="F42" s="8"/>
      <c r="G42" s="11"/>
      <c r="H42" s="8"/>
      <c r="I42" s="8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16"/>
      <c r="V42" s="8"/>
      <c r="W42" s="8"/>
      <c r="X42" s="8"/>
      <c r="Y42" s="8"/>
      <c r="Z42" s="8"/>
    </row>
    <row r="43" spans="1:28">
      <c r="A43" s="108" t="s">
        <v>50</v>
      </c>
      <c r="B43" s="8"/>
      <c r="C43" s="11"/>
      <c r="D43" s="8"/>
      <c r="E43" s="8" t="s">
        <v>178</v>
      </c>
      <c r="F43" s="8"/>
      <c r="G43" s="11"/>
      <c r="H43" s="8"/>
      <c r="I43" s="8"/>
      <c r="J43" s="40">
        <f>SUMIF(A39:A42,"ОБЪЕКТ",J39:J42)</f>
        <v>0</v>
      </c>
      <c r="K43" s="40">
        <f>SUMIF(A39:A42,"ОБЪЕКТ",K39:K42)</f>
        <v>0</v>
      </c>
      <c r="L43" s="40">
        <f>SUMIF(A39:A42,"ОБЪЕКТ",L39:L42)</f>
        <v>0</v>
      </c>
      <c r="M43" s="40">
        <f>SUMIF(A39:A42,"ОБЪЕКТ",M39:M42)</f>
        <v>0</v>
      </c>
      <c r="N43" s="40">
        <f>SUMIF(A39:A42,"ОБЪЕКТ",N39:N42)</f>
        <v>0</v>
      </c>
      <c r="O43" s="40">
        <f>SUMIF(A39:A42,"ОБЪЕКТ",O39:O42)</f>
        <v>0</v>
      </c>
      <c r="P43" s="40">
        <f>SUMIF(A39:A42,"ОБЪЕКТ",P39:P42)</f>
        <v>0</v>
      </c>
      <c r="Q43" s="40">
        <f>SUMIF(A39:A42,"ОБЪЕКТ",Q39:Q42)</f>
        <v>0</v>
      </c>
      <c r="R43" s="40">
        <f>SUMIF(A39:A42,"ОБЪЕКТ",R39:R42)</f>
        <v>0</v>
      </c>
      <c r="S43" s="40">
        <f>SUMIF(A39:A42,"ОБЪЕКТ",S39:S42)</f>
        <v>0</v>
      </c>
      <c r="T43" s="40">
        <f>SUMIF(A39:A42,"ОБЪЕКТ",T39:T42)</f>
        <v>0</v>
      </c>
      <c r="U43" s="16"/>
      <c r="V43" s="8"/>
      <c r="W43" s="8"/>
      <c r="X43" s="8"/>
      <c r="Y43" s="8"/>
      <c r="Z43" s="8"/>
    </row>
    <row r="44" spans="1:28">
      <c r="B44" s="8"/>
      <c r="C44" s="11"/>
      <c r="D44" s="8"/>
      <c r="E44" s="30"/>
      <c r="F44" s="8"/>
      <c r="G44" s="11"/>
      <c r="H44" s="8"/>
      <c r="I44" s="8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16"/>
      <c r="V44" s="8"/>
      <c r="W44" s="8"/>
      <c r="X44" s="8"/>
      <c r="Y44" s="8"/>
      <c r="Z44" s="8"/>
    </row>
    <row r="45" spans="1:28">
      <c r="A45" s="108" t="s">
        <v>50</v>
      </c>
      <c r="B45" s="8"/>
      <c r="C45" s="11"/>
      <c r="D45" s="8"/>
      <c r="E45" s="8" t="s">
        <v>136</v>
      </c>
      <c r="F45" s="8"/>
      <c r="G45" s="11"/>
      <c r="H45" s="8"/>
      <c r="I45" s="8"/>
      <c r="J45" s="40">
        <f>SUMIF(A23:A44,"ОБЪЕКТ",J23:J44)</f>
        <v>0</v>
      </c>
      <c r="K45" s="40">
        <f>SUMIF(A23:A44,"ОБЪЕКТ",K23:K44)</f>
        <v>0</v>
      </c>
      <c r="L45" s="40">
        <f>SUMIF(A23:A44,"ОБЪЕКТ",L23:L44)</f>
        <v>0</v>
      </c>
      <c r="M45" s="40">
        <f>SUMIF(A23:A44,"ОБЪЕКТ",M23:M44)</f>
        <v>0</v>
      </c>
      <c r="N45" s="40">
        <f>SUMIF(A23:A44,"ОБЪЕКТ",N23:N44)</f>
        <v>0</v>
      </c>
      <c r="O45" s="40">
        <f>SUMIF(A23:A44,"ОБЪЕКТ",O23:O44)</f>
        <v>0</v>
      </c>
      <c r="P45" s="40">
        <f>SUMIF(A23:A44,"ОБЪЕКТ",P23:P44)</f>
        <v>0</v>
      </c>
      <c r="Q45" s="40">
        <f>SUMIF(A23:A44,"ОБЪЕКТ",Q23:Q44)</f>
        <v>0</v>
      </c>
      <c r="R45" s="40">
        <f>SUMIF(A23:A44,"ОБЪЕКТ",R23:R44)</f>
        <v>0</v>
      </c>
      <c r="S45" s="40">
        <f>SUMIF(A23:A44,"ОБЪЕКТ",S23:S44)</f>
        <v>0</v>
      </c>
      <c r="T45" s="40">
        <f>SUMIF(A23:A44,"ОБЪЕКТ",T23:T44)</f>
        <v>0</v>
      </c>
      <c r="U45" s="16"/>
      <c r="V45" s="8"/>
      <c r="W45" s="8"/>
      <c r="X45" s="8"/>
      <c r="Y45" s="8"/>
      <c r="Z45" s="8"/>
    </row>
    <row r="46" spans="1:28">
      <c r="E46" s="108" t="s">
        <v>190</v>
      </c>
    </row>
    <row r="47" spans="1:28">
      <c r="E47" s="108" t="s">
        <v>187</v>
      </c>
    </row>
    <row r="48" spans="1:28">
      <c r="E48" s="108" t="s">
        <v>188</v>
      </c>
    </row>
    <row r="50" spans="5:5">
      <c r="E50" s="108" t="s">
        <v>64</v>
      </c>
    </row>
    <row r="52" spans="5:5">
      <c r="E52" s="108" t="s">
        <v>65</v>
      </c>
    </row>
  </sheetData>
  <autoFilter ref="A21:Z46"/>
  <mergeCells count="27">
    <mergeCell ref="A19:A20"/>
    <mergeCell ref="B19:B20"/>
    <mergeCell ref="C19:C20"/>
    <mergeCell ref="D19:D20"/>
    <mergeCell ref="L19:L20"/>
    <mergeCell ref="J19:J20"/>
    <mergeCell ref="N19:N20"/>
    <mergeCell ref="M19:M20"/>
    <mergeCell ref="O19:O20"/>
    <mergeCell ref="E19:E20"/>
    <mergeCell ref="F19:F20"/>
    <mergeCell ref="R19:R20"/>
    <mergeCell ref="K19:K20"/>
    <mergeCell ref="F13:X13"/>
    <mergeCell ref="F14:X14"/>
    <mergeCell ref="F15:X15"/>
    <mergeCell ref="V19:Z19"/>
    <mergeCell ref="J16:T16"/>
    <mergeCell ref="P19:P20"/>
    <mergeCell ref="U19:U20"/>
    <mergeCell ref="H19:H20"/>
    <mergeCell ref="I19:I20"/>
    <mergeCell ref="T19:T20"/>
    <mergeCell ref="G19:G20"/>
    <mergeCell ref="J17:T17"/>
    <mergeCell ref="Q19:Q20"/>
    <mergeCell ref="S19:S20"/>
  </mergeCells>
  <phoneticPr fontId="2" type="noConversion"/>
  <pageMargins left="0.78740157480314965" right="0.19685039370078741" top="0.39370078740157483" bottom="0.39370078740157483" header="0" footer="0.19685039370078741"/>
  <pageSetup paperSize="9" scale="65" firstPageNumber="118" fitToHeight="9" orientation="landscape" useFirstPageNumber="1" r:id="rId1"/>
  <headerFooter alignWithMargins="0">
    <oddFooter>&amp;R&amp;P</oddFooter>
  </headerFooter>
  <rowBreaks count="1" manualBreakCount="1">
    <brk id="33" min="4" max="24" man="1"/>
  </rowBreaks>
</worksheet>
</file>

<file path=xl/worksheets/sheet30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AY38"/>
  <sheetViews>
    <sheetView view="pageBreakPreview" topLeftCell="S8" zoomScale="85" zoomScaleNormal="100" workbookViewId="0">
      <selection activeCell="AV12" sqref="AV12"/>
    </sheetView>
  </sheetViews>
  <sheetFormatPr defaultColWidth="9.140625" defaultRowHeight="12.75"/>
  <cols>
    <col min="1" max="1" width="11" style="104" hidden="1" customWidth="1"/>
    <col min="2" max="2" width="9.140625" style="104" hidden="1" customWidth="1"/>
    <col min="3" max="3" width="7.5703125" style="3" hidden="1" customWidth="1"/>
    <col min="4" max="4" width="17" style="104" customWidth="1"/>
    <col min="5" max="5" width="16.85546875" style="104" customWidth="1"/>
    <col min="6" max="6" width="9.85546875" style="104" customWidth="1"/>
    <col min="7" max="7" width="9.85546875" style="104" hidden="1" customWidth="1"/>
    <col min="8" max="8" width="9.140625" style="104"/>
    <col min="9" max="10" width="8.42578125" style="104" customWidth="1"/>
    <col min="11" max="11" width="9.85546875" style="104" customWidth="1"/>
    <col min="12" max="13" width="9.140625" style="104"/>
    <col min="14" max="14" width="9.85546875" style="104" customWidth="1"/>
    <col min="15" max="15" width="11.7109375" style="104" customWidth="1"/>
    <col min="16" max="19" width="9.85546875" style="104" customWidth="1"/>
    <col min="20" max="23" width="8.28515625" style="7" customWidth="1"/>
    <col min="24" max="24" width="10.5703125" style="7" customWidth="1"/>
    <col min="25" max="29" width="9.140625" style="7" customWidth="1"/>
    <col min="30" max="30" width="10.42578125" style="7" customWidth="1"/>
    <col min="31" max="35" width="9.42578125" style="7" customWidth="1"/>
    <col min="36" max="36" width="10.42578125" style="7" customWidth="1"/>
    <col min="37" max="41" width="9.42578125" style="7" customWidth="1"/>
    <col min="42" max="42" width="11.7109375" style="7" customWidth="1"/>
    <col min="43" max="43" width="9.42578125" style="7" customWidth="1"/>
    <col min="44" max="44" width="12.42578125" style="104" customWidth="1"/>
    <col min="45" max="46" width="9.140625" style="104"/>
    <col min="47" max="47" width="8.42578125" style="104" customWidth="1"/>
    <col min="48" max="16384" width="9.140625" style="104"/>
  </cols>
  <sheetData>
    <row r="1" spans="1:51" ht="6.75" hidden="1" customHeight="1">
      <c r="A1" s="104" t="s">
        <v>8</v>
      </c>
      <c r="B1" s="3" t="s">
        <v>19</v>
      </c>
      <c r="D1" s="3"/>
      <c r="K1" s="22"/>
      <c r="L1" s="22"/>
      <c r="M1" s="22"/>
    </row>
    <row r="2" spans="1:51" hidden="1">
      <c r="A2" s="104" t="s">
        <v>9</v>
      </c>
      <c r="B2" s="3" t="s">
        <v>20</v>
      </c>
      <c r="D2" s="3"/>
    </row>
    <row r="3" spans="1:51" ht="12" hidden="1" customHeight="1">
      <c r="A3" s="104" t="s">
        <v>17</v>
      </c>
      <c r="B3" s="6" t="s">
        <v>266</v>
      </c>
      <c r="D3" s="3"/>
      <c r="E3" s="121" t="s">
        <v>326</v>
      </c>
    </row>
    <row r="4" spans="1:51" ht="18" hidden="1" customHeight="1">
      <c r="A4" s="104" t="s">
        <v>18</v>
      </c>
      <c r="B4" s="6" t="s">
        <v>173</v>
      </c>
      <c r="D4" s="3"/>
      <c r="E4" s="104" t="s">
        <v>172</v>
      </c>
    </row>
    <row r="5" spans="1:51" ht="29.25" hidden="1" customHeight="1">
      <c r="A5" s="104" t="s">
        <v>93</v>
      </c>
      <c r="B5" s="6" t="s">
        <v>62</v>
      </c>
      <c r="D5" s="3"/>
      <c r="E5" s="104" t="s">
        <v>271</v>
      </c>
    </row>
    <row r="6" spans="1:51" ht="11.25" hidden="1" customHeight="1">
      <c r="A6" s="104" t="s">
        <v>21</v>
      </c>
      <c r="B6" s="3" t="s">
        <v>337</v>
      </c>
      <c r="D6" s="3"/>
    </row>
    <row r="7" spans="1:51" hidden="1">
      <c r="B7" s="3"/>
      <c r="D7" s="3"/>
    </row>
    <row r="8" spans="1:51">
      <c r="B8" s="3"/>
      <c r="C8" s="23"/>
      <c r="D8" s="3"/>
      <c r="AV8" s="22" t="s">
        <v>229</v>
      </c>
    </row>
    <row r="9" spans="1:51">
      <c r="B9" s="3"/>
      <c r="C9" s="23"/>
      <c r="AV9" s="22" t="s">
        <v>46</v>
      </c>
    </row>
    <row r="10" spans="1:51">
      <c r="B10" s="3"/>
      <c r="C10" s="23"/>
      <c r="AV10" s="22" t="s">
        <v>52</v>
      </c>
    </row>
    <row r="11" spans="1:51">
      <c r="B11" s="3"/>
      <c r="C11" s="23"/>
      <c r="D11" s="3"/>
      <c r="AV11" s="31" t="str">
        <f>" на "&amp;$B$6+1&amp;" год и на плановый период "&amp;$B$6+2&amp;" и "&amp;$B$6+3&amp;" годов"</f>
        <v xml:space="preserve"> на 2019 год и на плановый период 2020 и 2021 годов</v>
      </c>
    </row>
    <row r="12" spans="1:51"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</row>
    <row r="13" spans="1:51" ht="35.25" customHeight="1">
      <c r="F13" s="131" t="str">
        <f>"Перечень объектов по ГП 012, Рз "&amp;B1&amp;", ПР "&amp;B2&amp; ", ЦС "&amp;B3&amp;" "&amp;E3&amp;", "</f>
        <v xml:space="preserve">Перечень объектов по ГП 012, Рз 04, ПР 06, ЦС 12 6 00 50290 "Субсидии на мероприятия федеральной целевой программы "Охрана озера Байкал и социально-экономическое развитие Байкальской природной территории на 2012 - 2020 годы", </v>
      </c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</row>
    <row r="14" spans="1:51" ht="37.5" customHeight="1">
      <c r="F14" s="131" t="str">
        <f>"ВР "&amp;B4&amp;" "&amp;E4&amp;""</f>
        <v>ВР 522 "Субсидии на софинансирование объектов капитального строительства государственной (муниципальной) собственности"</v>
      </c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</row>
    <row r="15" spans="1:51" ht="19.5" customHeight="1">
      <c r="E15" s="131" t="str">
        <f>" на "&amp;B6+1&amp;" год и плановый период "&amp;B6+2&amp;" и "&amp;B6+3&amp;" годов"</f>
        <v xml:space="preserve"> на 2019 год и плановый период 2020 и 2021 годов</v>
      </c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131"/>
      <c r="AN15" s="131"/>
      <c r="AO15" s="131"/>
      <c r="AP15" s="131"/>
      <c r="AQ15" s="131"/>
      <c r="AR15" s="131"/>
      <c r="AS15" s="131"/>
      <c r="AT15" s="131"/>
      <c r="AU15" s="131"/>
      <c r="AV15" s="131"/>
      <c r="AW15" s="122"/>
      <c r="AX15" s="122"/>
      <c r="AY15" s="122"/>
    </row>
    <row r="16" spans="1:51" ht="15">
      <c r="A16" s="104" t="s">
        <v>28</v>
      </c>
      <c r="B16" s="104" t="s">
        <v>51</v>
      </c>
      <c r="D16" s="5"/>
      <c r="E16" s="5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11"/>
      <c r="AS16" s="14"/>
    </row>
    <row r="17" spans="1:48">
      <c r="I17" s="136" t="s">
        <v>29</v>
      </c>
      <c r="J17" s="136"/>
      <c r="K17" s="136"/>
      <c r="L17" s="136"/>
      <c r="M17" s="136"/>
      <c r="N17" s="136"/>
      <c r="O17" s="136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  <c r="AD17" s="136"/>
      <c r="AE17" s="136"/>
      <c r="AF17" s="136"/>
      <c r="AG17" s="136"/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</row>
    <row r="18" spans="1:48">
      <c r="T18" s="104"/>
      <c r="U18" s="104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</row>
    <row r="19" spans="1:48" s="122" customFormat="1" ht="18" customHeight="1">
      <c r="A19" s="127" t="s">
        <v>23</v>
      </c>
      <c r="B19" s="127" t="s">
        <v>22</v>
      </c>
      <c r="C19" s="127" t="s">
        <v>135</v>
      </c>
      <c r="D19" s="129" t="s">
        <v>294</v>
      </c>
      <c r="E19" s="129" t="s">
        <v>138</v>
      </c>
      <c r="F19" s="129" t="s">
        <v>150</v>
      </c>
      <c r="G19" s="129" t="s">
        <v>149</v>
      </c>
      <c r="H19" s="129" t="s">
        <v>25</v>
      </c>
      <c r="I19" s="129" t="s">
        <v>24</v>
      </c>
      <c r="J19" s="129" t="s">
        <v>295</v>
      </c>
      <c r="K19" s="129" t="s">
        <v>162</v>
      </c>
      <c r="L19" s="129" t="s">
        <v>200</v>
      </c>
      <c r="M19" s="129" t="s">
        <v>148</v>
      </c>
      <c r="N19" s="129" t="s">
        <v>147</v>
      </c>
      <c r="O19" s="129" t="s">
        <v>292</v>
      </c>
      <c r="P19" s="129" t="s">
        <v>293</v>
      </c>
      <c r="Q19" s="129" t="s">
        <v>298</v>
      </c>
      <c r="R19" s="129" t="s">
        <v>327</v>
      </c>
      <c r="S19" s="129" t="s">
        <v>328</v>
      </c>
      <c r="T19" s="133" t="s">
        <v>312</v>
      </c>
      <c r="U19" s="134"/>
      <c r="V19" s="134"/>
      <c r="W19" s="134"/>
      <c r="X19" s="134"/>
      <c r="Y19" s="138"/>
      <c r="Z19" s="133" t="s">
        <v>296</v>
      </c>
      <c r="AA19" s="134"/>
      <c r="AB19" s="134"/>
      <c r="AC19" s="134"/>
      <c r="AD19" s="134"/>
      <c r="AE19" s="138"/>
      <c r="AF19" s="133" t="s">
        <v>324</v>
      </c>
      <c r="AG19" s="134"/>
      <c r="AH19" s="134"/>
      <c r="AI19" s="134"/>
      <c r="AJ19" s="134"/>
      <c r="AK19" s="138"/>
      <c r="AL19" s="133" t="s">
        <v>346</v>
      </c>
      <c r="AM19" s="134"/>
      <c r="AN19" s="134"/>
      <c r="AO19" s="134"/>
      <c r="AP19" s="134"/>
      <c r="AQ19" s="138"/>
      <c r="AR19" s="129" t="s">
        <v>297</v>
      </c>
      <c r="AS19" s="133" t="s">
        <v>181</v>
      </c>
      <c r="AT19" s="134"/>
      <c r="AU19" s="134"/>
      <c r="AV19" s="134"/>
    </row>
    <row r="20" spans="1:48" s="122" customFormat="1" ht="77.25" customHeight="1">
      <c r="A20" s="128"/>
      <c r="B20" s="128"/>
      <c r="C20" s="128"/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29" t="s">
        <v>306</v>
      </c>
      <c r="U20" s="133" t="s">
        <v>307</v>
      </c>
      <c r="V20" s="134"/>
      <c r="W20" s="134"/>
      <c r="X20" s="138"/>
      <c r="Y20" s="114" t="s">
        <v>308</v>
      </c>
      <c r="Z20" s="129" t="s">
        <v>306</v>
      </c>
      <c r="AA20" s="133" t="s">
        <v>307</v>
      </c>
      <c r="AB20" s="134"/>
      <c r="AC20" s="134"/>
      <c r="AD20" s="138"/>
      <c r="AE20" s="114" t="s">
        <v>308</v>
      </c>
      <c r="AF20" s="129" t="s">
        <v>306</v>
      </c>
      <c r="AG20" s="133" t="s">
        <v>307</v>
      </c>
      <c r="AH20" s="134"/>
      <c r="AI20" s="134"/>
      <c r="AJ20" s="138"/>
      <c r="AK20" s="114" t="s">
        <v>308</v>
      </c>
      <c r="AL20" s="129" t="s">
        <v>306</v>
      </c>
      <c r="AM20" s="133" t="s">
        <v>307</v>
      </c>
      <c r="AN20" s="134"/>
      <c r="AO20" s="134"/>
      <c r="AP20" s="138"/>
      <c r="AQ20" s="114" t="s">
        <v>308</v>
      </c>
      <c r="AR20" s="159"/>
      <c r="AS20" s="157" t="s">
        <v>182</v>
      </c>
      <c r="AT20" s="157" t="s">
        <v>183</v>
      </c>
      <c r="AU20" s="157" t="s">
        <v>236</v>
      </c>
      <c r="AV20" s="157" t="s">
        <v>184</v>
      </c>
    </row>
    <row r="21" spans="1:48" s="122" customFormat="1" ht="166.5" customHeight="1">
      <c r="A21" s="110"/>
      <c r="B21" s="110">
        <v>1</v>
      </c>
      <c r="C21" s="110">
        <v>2</v>
      </c>
      <c r="D21" s="130"/>
      <c r="E21" s="130">
        <v>2</v>
      </c>
      <c r="F21" s="130">
        <v>3</v>
      </c>
      <c r="G21" s="130"/>
      <c r="H21" s="130">
        <v>4</v>
      </c>
      <c r="I21" s="130">
        <v>5</v>
      </c>
      <c r="J21" s="130">
        <v>6</v>
      </c>
      <c r="K21" s="130">
        <v>7</v>
      </c>
      <c r="L21" s="130">
        <v>8</v>
      </c>
      <c r="M21" s="130">
        <v>9</v>
      </c>
      <c r="N21" s="130">
        <v>10</v>
      </c>
      <c r="O21" s="130">
        <v>11</v>
      </c>
      <c r="P21" s="130">
        <v>12</v>
      </c>
      <c r="Q21" s="130">
        <v>13</v>
      </c>
      <c r="R21" s="130">
        <v>14</v>
      </c>
      <c r="S21" s="130">
        <v>15</v>
      </c>
      <c r="T21" s="130"/>
      <c r="U21" s="110" t="s">
        <v>309</v>
      </c>
      <c r="V21" s="110" t="s">
        <v>310</v>
      </c>
      <c r="W21" s="110" t="s">
        <v>313</v>
      </c>
      <c r="X21" s="110" t="s">
        <v>331</v>
      </c>
      <c r="Y21" s="110" t="s">
        <v>311</v>
      </c>
      <c r="Z21" s="130"/>
      <c r="AA21" s="110" t="s">
        <v>309</v>
      </c>
      <c r="AB21" s="110" t="s">
        <v>310</v>
      </c>
      <c r="AC21" s="110" t="s">
        <v>313</v>
      </c>
      <c r="AD21" s="110" t="s">
        <v>331</v>
      </c>
      <c r="AE21" s="110" t="s">
        <v>311</v>
      </c>
      <c r="AF21" s="130"/>
      <c r="AG21" s="110" t="s">
        <v>309</v>
      </c>
      <c r="AH21" s="110" t="s">
        <v>310</v>
      </c>
      <c r="AI21" s="110" t="s">
        <v>313</v>
      </c>
      <c r="AJ21" s="110" t="s">
        <v>331</v>
      </c>
      <c r="AK21" s="110" t="s">
        <v>311</v>
      </c>
      <c r="AL21" s="130"/>
      <c r="AM21" s="110" t="s">
        <v>309</v>
      </c>
      <c r="AN21" s="110" t="s">
        <v>310</v>
      </c>
      <c r="AO21" s="110" t="s">
        <v>313</v>
      </c>
      <c r="AP21" s="110" t="s">
        <v>331</v>
      </c>
      <c r="AQ21" s="110" t="s">
        <v>311</v>
      </c>
      <c r="AR21" s="130"/>
      <c r="AS21" s="158"/>
      <c r="AT21" s="158">
        <v>26</v>
      </c>
      <c r="AU21" s="158">
        <v>27</v>
      </c>
      <c r="AV21" s="158">
        <v>28</v>
      </c>
    </row>
    <row r="22" spans="1:48" s="122" customFormat="1" ht="12.75" customHeight="1">
      <c r="A22" s="32"/>
      <c r="B22" s="110"/>
      <c r="C22" s="110"/>
      <c r="D22" s="26">
        <v>1</v>
      </c>
      <c r="E22" s="26">
        <v>2</v>
      </c>
      <c r="F22" s="26">
        <v>3</v>
      </c>
      <c r="G22" s="26"/>
      <c r="H22" s="26">
        <v>4</v>
      </c>
      <c r="I22" s="26">
        <v>5</v>
      </c>
      <c r="J22" s="26">
        <v>6</v>
      </c>
      <c r="K22" s="26">
        <v>7</v>
      </c>
      <c r="L22" s="26">
        <v>8</v>
      </c>
      <c r="M22" s="26">
        <v>9</v>
      </c>
      <c r="N22" s="26">
        <v>10</v>
      </c>
      <c r="O22" s="26">
        <v>11</v>
      </c>
      <c r="P22" s="26">
        <v>12</v>
      </c>
      <c r="Q22" s="26">
        <v>13</v>
      </c>
      <c r="R22" s="26">
        <v>14</v>
      </c>
      <c r="S22" s="26">
        <v>15</v>
      </c>
      <c r="T22" s="26">
        <v>19</v>
      </c>
      <c r="U22" s="26">
        <v>20</v>
      </c>
      <c r="V22" s="26">
        <v>21</v>
      </c>
      <c r="W22" s="26">
        <v>22</v>
      </c>
      <c r="X22" s="26">
        <v>23</v>
      </c>
      <c r="Y22" s="26">
        <v>24</v>
      </c>
      <c r="Z22" s="26">
        <v>25</v>
      </c>
      <c r="AA22" s="26">
        <v>26</v>
      </c>
      <c r="AB22" s="26">
        <v>27</v>
      </c>
      <c r="AC22" s="26">
        <v>28</v>
      </c>
      <c r="AD22" s="26">
        <v>29</v>
      </c>
      <c r="AE22" s="26">
        <v>30</v>
      </c>
      <c r="AF22" s="26">
        <v>31</v>
      </c>
      <c r="AG22" s="26">
        <v>32</v>
      </c>
      <c r="AH22" s="26">
        <v>33</v>
      </c>
      <c r="AI22" s="26">
        <v>34</v>
      </c>
      <c r="AJ22" s="26">
        <v>35</v>
      </c>
      <c r="AK22" s="26">
        <v>36</v>
      </c>
      <c r="AL22" s="26">
        <v>37</v>
      </c>
      <c r="AM22" s="26">
        <v>38</v>
      </c>
      <c r="AN22" s="26">
        <v>39</v>
      </c>
      <c r="AO22" s="26">
        <v>40</v>
      </c>
      <c r="AP22" s="26">
        <v>41</v>
      </c>
      <c r="AQ22" s="26">
        <v>42</v>
      </c>
      <c r="AR22" s="26">
        <v>24</v>
      </c>
      <c r="AS22" s="26">
        <v>25</v>
      </c>
      <c r="AT22" s="26">
        <v>26</v>
      </c>
      <c r="AU22" s="26">
        <v>27</v>
      </c>
      <c r="AV22" s="26">
        <v>28</v>
      </c>
    </row>
    <row r="23" spans="1:48">
      <c r="A23" s="104" t="s">
        <v>47</v>
      </c>
      <c r="B23" s="2"/>
      <c r="C23" s="10"/>
      <c r="D23" s="2"/>
      <c r="E23" s="1"/>
      <c r="F23" s="1"/>
      <c r="G23" s="10"/>
      <c r="H23" s="2"/>
      <c r="I23" s="2"/>
      <c r="J23" s="2"/>
      <c r="K23" s="2"/>
      <c r="L23" s="2"/>
      <c r="M23" s="2"/>
      <c r="N23" s="21"/>
      <c r="O23" s="21"/>
      <c r="P23" s="21"/>
      <c r="Q23" s="21"/>
      <c r="R23" s="21"/>
      <c r="S23" s="21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"/>
      <c r="AS23" s="2"/>
      <c r="AT23" s="2"/>
      <c r="AU23" s="2"/>
      <c r="AV23" s="2"/>
    </row>
    <row r="24" spans="1:48">
      <c r="A24" s="104" t="s">
        <v>47</v>
      </c>
      <c r="B24" s="2"/>
      <c r="C24" s="10"/>
      <c r="D24" s="2"/>
      <c r="E24" s="1"/>
      <c r="F24" s="1"/>
      <c r="G24" s="10"/>
      <c r="H24" s="2"/>
      <c r="I24" s="2"/>
      <c r="J24" s="2"/>
      <c r="K24" s="2"/>
      <c r="L24" s="2"/>
      <c r="M24" s="2"/>
      <c r="N24" s="21"/>
      <c r="O24" s="21"/>
      <c r="P24" s="21"/>
      <c r="Q24" s="21"/>
      <c r="R24" s="21"/>
      <c r="S24" s="21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"/>
      <c r="AS24" s="2"/>
      <c r="AT24" s="2"/>
      <c r="AU24" s="2"/>
      <c r="AV24" s="2"/>
    </row>
    <row r="25" spans="1:48">
      <c r="A25" s="104" t="s">
        <v>47</v>
      </c>
      <c r="B25" s="2"/>
      <c r="C25" s="10"/>
      <c r="D25" s="2"/>
      <c r="E25" s="1"/>
      <c r="F25" s="1"/>
      <c r="G25" s="10"/>
      <c r="H25" s="2"/>
      <c r="I25" s="2"/>
      <c r="J25" s="2"/>
      <c r="K25" s="2"/>
      <c r="L25" s="2"/>
      <c r="M25" s="2"/>
      <c r="N25" s="21"/>
      <c r="O25" s="21"/>
      <c r="P25" s="21"/>
      <c r="Q25" s="21"/>
      <c r="R25" s="21"/>
      <c r="S25" s="21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"/>
      <c r="AS25" s="2"/>
      <c r="AT25" s="2"/>
      <c r="AU25" s="2"/>
      <c r="AV25" s="2"/>
    </row>
    <row r="26" spans="1:48">
      <c r="A26" s="104" t="s">
        <v>47</v>
      </c>
      <c r="B26" s="2"/>
      <c r="C26" s="10"/>
      <c r="D26" s="2"/>
      <c r="E26" s="1"/>
      <c r="F26" s="1"/>
      <c r="G26" s="10"/>
      <c r="H26" s="2"/>
      <c r="I26" s="2"/>
      <c r="J26" s="2"/>
      <c r="K26" s="2"/>
      <c r="L26" s="2"/>
      <c r="M26" s="2"/>
      <c r="N26" s="21"/>
      <c r="O26" s="21"/>
      <c r="P26" s="21"/>
      <c r="Q26" s="21"/>
      <c r="R26" s="21"/>
      <c r="S26" s="21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"/>
      <c r="AS26" s="2"/>
      <c r="AT26" s="2"/>
      <c r="AU26" s="2"/>
      <c r="AV26" s="2"/>
    </row>
    <row r="27" spans="1:48">
      <c r="A27" s="104" t="s">
        <v>47</v>
      </c>
      <c r="B27" s="2"/>
      <c r="C27" s="10"/>
      <c r="D27" s="2"/>
      <c r="E27" s="1"/>
      <c r="F27" s="1"/>
      <c r="G27" s="10"/>
      <c r="H27" s="2"/>
      <c r="I27" s="2"/>
      <c r="J27" s="2"/>
      <c r="K27" s="2"/>
      <c r="L27" s="2"/>
      <c r="M27" s="2"/>
      <c r="N27" s="21"/>
      <c r="O27" s="21"/>
      <c r="P27" s="21"/>
      <c r="Q27" s="21"/>
      <c r="R27" s="21"/>
      <c r="S27" s="21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"/>
      <c r="AS27" s="2"/>
      <c r="AT27" s="2"/>
      <c r="AU27" s="2"/>
      <c r="AV27" s="2"/>
    </row>
    <row r="28" spans="1:48">
      <c r="A28" s="104" t="s">
        <v>47</v>
      </c>
      <c r="B28" s="2"/>
      <c r="C28" s="10"/>
      <c r="D28" s="2"/>
      <c r="E28" s="1"/>
      <c r="F28" s="1"/>
      <c r="G28" s="10"/>
      <c r="H28" s="2"/>
      <c r="I28" s="2"/>
      <c r="J28" s="2"/>
      <c r="K28" s="2"/>
      <c r="L28" s="2"/>
      <c r="M28" s="2"/>
      <c r="N28" s="21"/>
      <c r="O28" s="21"/>
      <c r="P28" s="21"/>
      <c r="Q28" s="21"/>
      <c r="R28" s="21"/>
      <c r="S28" s="21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"/>
      <c r="AS28" s="2"/>
      <c r="AT28" s="2"/>
      <c r="AU28" s="2"/>
      <c r="AV28" s="2"/>
    </row>
    <row r="29" spans="1:48">
      <c r="A29" s="104" t="s">
        <v>47</v>
      </c>
      <c r="B29" s="2"/>
      <c r="C29" s="10"/>
      <c r="D29" s="2"/>
      <c r="E29" s="1"/>
      <c r="F29" s="1"/>
      <c r="G29" s="10"/>
      <c r="H29" s="2"/>
      <c r="I29" s="2"/>
      <c r="J29" s="2"/>
      <c r="K29" s="2"/>
      <c r="L29" s="2"/>
      <c r="M29" s="2"/>
      <c r="N29" s="21"/>
      <c r="O29" s="21"/>
      <c r="P29" s="21"/>
      <c r="Q29" s="21"/>
      <c r="R29" s="21"/>
      <c r="S29" s="21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"/>
      <c r="AS29" s="2"/>
      <c r="AT29" s="2"/>
      <c r="AU29" s="2"/>
      <c r="AV29" s="2"/>
    </row>
    <row r="30" spans="1:48">
      <c r="A30" s="104" t="s">
        <v>47</v>
      </c>
      <c r="B30" s="2"/>
      <c r="C30" s="10"/>
      <c r="D30" s="2"/>
      <c r="E30" s="1"/>
      <c r="F30" s="1"/>
      <c r="G30" s="10"/>
      <c r="H30" s="2"/>
      <c r="I30" s="2"/>
      <c r="J30" s="2"/>
      <c r="K30" s="2"/>
      <c r="L30" s="2"/>
      <c r="M30" s="2"/>
      <c r="N30" s="21"/>
      <c r="O30" s="21"/>
      <c r="P30" s="21"/>
      <c r="Q30" s="21"/>
      <c r="R30" s="21"/>
      <c r="S30" s="21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"/>
      <c r="AS30" s="2"/>
      <c r="AT30" s="2"/>
      <c r="AU30" s="2"/>
      <c r="AV30" s="2"/>
    </row>
    <row r="31" spans="1:48">
      <c r="A31" s="104" t="s">
        <v>47</v>
      </c>
      <c r="B31" s="2"/>
      <c r="C31" s="10"/>
      <c r="D31" s="2"/>
      <c r="E31" s="1"/>
      <c r="F31" s="1"/>
      <c r="G31" s="10"/>
      <c r="H31" s="2"/>
      <c r="I31" s="2"/>
      <c r="J31" s="2"/>
      <c r="K31" s="2"/>
      <c r="L31" s="2"/>
      <c r="M31" s="2"/>
      <c r="N31" s="21"/>
      <c r="O31" s="21"/>
      <c r="P31" s="21"/>
      <c r="Q31" s="21"/>
      <c r="R31" s="21"/>
      <c r="S31" s="21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"/>
      <c r="AS31" s="2"/>
      <c r="AT31" s="2"/>
      <c r="AU31" s="2"/>
      <c r="AV31" s="2"/>
    </row>
    <row r="32" spans="1:48">
      <c r="B32" s="2"/>
      <c r="C32" s="10"/>
      <c r="D32" s="2"/>
      <c r="E32" s="30"/>
      <c r="F32" s="30"/>
      <c r="G32" s="10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"/>
      <c r="AS32" s="2"/>
      <c r="AT32" s="2"/>
      <c r="AU32" s="2"/>
      <c r="AV32" s="2"/>
    </row>
    <row r="33" spans="1:48">
      <c r="A33" s="7" t="s">
        <v>50</v>
      </c>
      <c r="B33" s="2"/>
      <c r="C33" s="10"/>
      <c r="D33" s="2"/>
      <c r="E33" s="2" t="s">
        <v>136</v>
      </c>
      <c r="F33" s="2"/>
      <c r="G33" s="10"/>
      <c r="H33" s="2"/>
      <c r="I33" s="2"/>
      <c r="J33" s="2"/>
      <c r="K33" s="2"/>
      <c r="L33" s="2"/>
      <c r="M33" s="2"/>
      <c r="N33" s="21">
        <f>SUMIF(A23:A32,"ОБЪЕКТ",N23:N32)</f>
        <v>0</v>
      </c>
      <c r="O33" s="21"/>
      <c r="P33" s="21"/>
      <c r="Q33" s="21"/>
      <c r="R33" s="21"/>
      <c r="S33" s="21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"/>
      <c r="AS33" s="2"/>
      <c r="AT33" s="2"/>
      <c r="AU33" s="2"/>
      <c r="AV33" s="2"/>
    </row>
    <row r="34" spans="1:48">
      <c r="B34" s="7"/>
    </row>
    <row r="36" spans="1:48">
      <c r="E36" s="104" t="s">
        <v>64</v>
      </c>
    </row>
    <row r="38" spans="1:48">
      <c r="E38" s="104" t="s">
        <v>65</v>
      </c>
    </row>
  </sheetData>
  <autoFilter ref="A21:N33"/>
  <mergeCells count="41">
    <mergeCell ref="H19:H21"/>
    <mergeCell ref="I19:I21"/>
    <mergeCell ref="J19:J21"/>
    <mergeCell ref="AF19:AK19"/>
    <mergeCell ref="L19:L21"/>
    <mergeCell ref="M19:M21"/>
    <mergeCell ref="S19:S21"/>
    <mergeCell ref="N19:N21"/>
    <mergeCell ref="R19:R21"/>
    <mergeCell ref="F13:AU13"/>
    <mergeCell ref="F14:AU14"/>
    <mergeCell ref="E15:AV15"/>
    <mergeCell ref="I17:AS17"/>
    <mergeCell ref="AS19:AV19"/>
    <mergeCell ref="AL19:AQ19"/>
    <mergeCell ref="AR19:AR21"/>
    <mergeCell ref="AS20:AS21"/>
    <mergeCell ref="AT20:AT21"/>
    <mergeCell ref="AU20:AU21"/>
    <mergeCell ref="AV20:AV21"/>
    <mergeCell ref="K19:K21"/>
    <mergeCell ref="AG20:AJ20"/>
    <mergeCell ref="AL20:AL21"/>
    <mergeCell ref="AM20:AP20"/>
    <mergeCell ref="AF20:AF21"/>
    <mergeCell ref="A19:A20"/>
    <mergeCell ref="B19:B20"/>
    <mergeCell ref="C19:C20"/>
    <mergeCell ref="T19:Y19"/>
    <mergeCell ref="Z19:AE19"/>
    <mergeCell ref="T20:T21"/>
    <mergeCell ref="U20:X20"/>
    <mergeCell ref="Z20:Z21"/>
    <mergeCell ref="AA20:AD20"/>
    <mergeCell ref="D19:D21"/>
    <mergeCell ref="E19:E21"/>
    <mergeCell ref="F19:F21"/>
    <mergeCell ref="O19:O21"/>
    <mergeCell ref="P19:P21"/>
    <mergeCell ref="Q19:Q21"/>
    <mergeCell ref="G19:G21"/>
  </mergeCells>
  <phoneticPr fontId="2" type="noConversion"/>
  <pageMargins left="0.78740157480314965" right="0.19685039370078741" top="0.39370078740157483" bottom="0.39370078740157483" header="0" footer="0.19685039370078741"/>
  <pageSetup paperSize="9" scale="32" firstPageNumber="136" fitToHeight="9" orientation="landscape" useFirstPageNumber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dimension ref="A1:AQ59"/>
  <sheetViews>
    <sheetView tabSelected="1" view="pageBreakPreview" topLeftCell="F7" zoomScale="85" zoomScaleNormal="100" zoomScaleSheetLayoutView="85" workbookViewId="0">
      <selection activeCell="E15" sqref="E15:AQ15"/>
    </sheetView>
  </sheetViews>
  <sheetFormatPr defaultRowHeight="12.75"/>
  <cols>
    <col min="1" max="1" width="11.7109375" style="7" hidden="1" customWidth="1"/>
    <col min="2" max="2" width="9.140625" style="7" hidden="1" customWidth="1"/>
    <col min="3" max="3" width="9.140625" style="6" hidden="1" customWidth="1"/>
    <col min="4" max="4" width="10.5703125" style="7" hidden="1" customWidth="1"/>
    <col min="5" max="5" width="12.140625" style="7" hidden="1" customWidth="1"/>
    <col min="6" max="6" width="19.140625" style="7" customWidth="1"/>
    <col min="7" max="7" width="9.140625" style="7"/>
    <col min="8" max="8" width="9.140625" style="7" hidden="1" customWidth="1"/>
    <col min="9" max="9" width="0" style="7" hidden="1" customWidth="1"/>
    <col min="10" max="11" width="9.85546875" style="7" hidden="1" customWidth="1"/>
    <col min="12" max="12" width="9.85546875" style="7" customWidth="1"/>
    <col min="13" max="13" width="9.140625" style="7"/>
    <col min="14" max="14" width="9.42578125" style="7" customWidth="1"/>
    <col min="15" max="15" width="9.140625" style="7"/>
    <col min="16" max="16" width="12" style="7" hidden="1" customWidth="1"/>
    <col min="17" max="17" width="10.140625" style="7" hidden="1" customWidth="1"/>
    <col min="18" max="18" width="0" style="7" hidden="1" customWidth="1"/>
    <col min="19" max="20" width="10" style="7" hidden="1" customWidth="1"/>
    <col min="21" max="24" width="8.28515625" style="7" customWidth="1"/>
    <col min="25" max="25" width="15.140625" style="7" customWidth="1"/>
    <col min="26" max="31" width="9.140625" style="7" customWidth="1"/>
    <col min="32" max="38" width="9.42578125" style="7" customWidth="1"/>
    <col min="39" max="39" width="11.7109375" style="6" customWidth="1"/>
    <col min="40" max="40" width="8.28515625" style="7" customWidth="1"/>
    <col min="41" max="41" width="11" style="7" customWidth="1"/>
    <col min="42" max="42" width="10.42578125" style="7" customWidth="1"/>
    <col min="43" max="43" width="10.7109375" style="7" customWidth="1"/>
    <col min="44" max="266" width="9.140625" style="7"/>
    <col min="267" max="271" width="0" style="7" hidden="1" customWidth="1"/>
    <col min="272" max="272" width="19.140625" style="7" customWidth="1"/>
    <col min="273" max="273" width="9.140625" style="7"/>
    <col min="274" max="277" width="0" style="7" hidden="1" customWidth="1"/>
    <col min="278" max="278" width="9.85546875" style="7" customWidth="1"/>
    <col min="279" max="279" width="9.140625" style="7"/>
    <col min="280" max="280" width="9.42578125" style="7" customWidth="1"/>
    <col min="281" max="281" width="9.140625" style="7"/>
    <col min="282" max="286" width="0" style="7" hidden="1" customWidth="1"/>
    <col min="287" max="287" width="10" style="7" customWidth="1"/>
    <col min="288" max="291" width="9.140625" style="7"/>
    <col min="292" max="293" width="10.140625" style="7" customWidth="1"/>
    <col min="294" max="294" width="9.140625" style="7"/>
    <col min="295" max="295" width="11.7109375" style="7" customWidth="1"/>
    <col min="296" max="296" width="8.28515625" style="7" customWidth="1"/>
    <col min="297" max="297" width="11" style="7" customWidth="1"/>
    <col min="298" max="298" width="10.42578125" style="7" customWidth="1"/>
    <col min="299" max="299" width="10.7109375" style="7" customWidth="1"/>
    <col min="300" max="522" width="9.140625" style="7"/>
    <col min="523" max="527" width="0" style="7" hidden="1" customWidth="1"/>
    <col min="528" max="528" width="19.140625" style="7" customWidth="1"/>
    <col min="529" max="529" width="9.140625" style="7"/>
    <col min="530" max="533" width="0" style="7" hidden="1" customWidth="1"/>
    <col min="534" max="534" width="9.85546875" style="7" customWidth="1"/>
    <col min="535" max="535" width="9.140625" style="7"/>
    <col min="536" max="536" width="9.42578125" style="7" customWidth="1"/>
    <col min="537" max="537" width="9.140625" style="7"/>
    <col min="538" max="542" width="0" style="7" hidden="1" customWidth="1"/>
    <col min="543" max="543" width="10" style="7" customWidth="1"/>
    <col min="544" max="547" width="9.140625" style="7"/>
    <col min="548" max="549" width="10.140625" style="7" customWidth="1"/>
    <col min="550" max="550" width="9.140625" style="7"/>
    <col min="551" max="551" width="11.7109375" style="7" customWidth="1"/>
    <col min="552" max="552" width="8.28515625" style="7" customWidth="1"/>
    <col min="553" max="553" width="11" style="7" customWidth="1"/>
    <col min="554" max="554" width="10.42578125" style="7" customWidth="1"/>
    <col min="555" max="555" width="10.7109375" style="7" customWidth="1"/>
    <col min="556" max="778" width="9.140625" style="7"/>
    <col min="779" max="783" width="0" style="7" hidden="1" customWidth="1"/>
    <col min="784" max="784" width="19.140625" style="7" customWidth="1"/>
    <col min="785" max="785" width="9.140625" style="7"/>
    <col min="786" max="789" width="0" style="7" hidden="1" customWidth="1"/>
    <col min="790" max="790" width="9.85546875" style="7" customWidth="1"/>
    <col min="791" max="791" width="9.140625" style="7"/>
    <col min="792" max="792" width="9.42578125" style="7" customWidth="1"/>
    <col min="793" max="793" width="9.140625" style="7"/>
    <col min="794" max="798" width="0" style="7" hidden="1" customWidth="1"/>
    <col min="799" max="799" width="10" style="7" customWidth="1"/>
    <col min="800" max="803" width="9.140625" style="7"/>
    <col min="804" max="805" width="10.140625" style="7" customWidth="1"/>
    <col min="806" max="806" width="9.140625" style="7"/>
    <col min="807" max="807" width="11.7109375" style="7" customWidth="1"/>
    <col min="808" max="808" width="8.28515625" style="7" customWidth="1"/>
    <col min="809" max="809" width="11" style="7" customWidth="1"/>
    <col min="810" max="810" width="10.42578125" style="7" customWidth="1"/>
    <col min="811" max="811" width="10.7109375" style="7" customWidth="1"/>
    <col min="812" max="1034" width="9.140625" style="7"/>
    <col min="1035" max="1039" width="0" style="7" hidden="1" customWidth="1"/>
    <col min="1040" max="1040" width="19.140625" style="7" customWidth="1"/>
    <col min="1041" max="1041" width="9.140625" style="7"/>
    <col min="1042" max="1045" width="0" style="7" hidden="1" customWidth="1"/>
    <col min="1046" max="1046" width="9.85546875" style="7" customWidth="1"/>
    <col min="1047" max="1047" width="9.140625" style="7"/>
    <col min="1048" max="1048" width="9.42578125" style="7" customWidth="1"/>
    <col min="1049" max="1049" width="9.140625" style="7"/>
    <col min="1050" max="1054" width="0" style="7" hidden="1" customWidth="1"/>
    <col min="1055" max="1055" width="10" style="7" customWidth="1"/>
    <col min="1056" max="1059" width="9.140625" style="7"/>
    <col min="1060" max="1061" width="10.140625" style="7" customWidth="1"/>
    <col min="1062" max="1062" width="9.140625" style="7"/>
    <col min="1063" max="1063" width="11.7109375" style="7" customWidth="1"/>
    <col min="1064" max="1064" width="8.28515625" style="7" customWidth="1"/>
    <col min="1065" max="1065" width="11" style="7" customWidth="1"/>
    <col min="1066" max="1066" width="10.42578125" style="7" customWidth="1"/>
    <col min="1067" max="1067" width="10.7109375" style="7" customWidth="1"/>
    <col min="1068" max="1290" width="9.140625" style="7"/>
    <col min="1291" max="1295" width="0" style="7" hidden="1" customWidth="1"/>
    <col min="1296" max="1296" width="19.140625" style="7" customWidth="1"/>
    <col min="1297" max="1297" width="9.140625" style="7"/>
    <col min="1298" max="1301" width="0" style="7" hidden="1" customWidth="1"/>
    <col min="1302" max="1302" width="9.85546875" style="7" customWidth="1"/>
    <col min="1303" max="1303" width="9.140625" style="7"/>
    <col min="1304" max="1304" width="9.42578125" style="7" customWidth="1"/>
    <col min="1305" max="1305" width="9.140625" style="7"/>
    <col min="1306" max="1310" width="0" style="7" hidden="1" customWidth="1"/>
    <col min="1311" max="1311" width="10" style="7" customWidth="1"/>
    <col min="1312" max="1315" width="9.140625" style="7"/>
    <col min="1316" max="1317" width="10.140625" style="7" customWidth="1"/>
    <col min="1318" max="1318" width="9.140625" style="7"/>
    <col min="1319" max="1319" width="11.7109375" style="7" customWidth="1"/>
    <col min="1320" max="1320" width="8.28515625" style="7" customWidth="1"/>
    <col min="1321" max="1321" width="11" style="7" customWidth="1"/>
    <col min="1322" max="1322" width="10.42578125" style="7" customWidth="1"/>
    <col min="1323" max="1323" width="10.7109375" style="7" customWidth="1"/>
    <col min="1324" max="1546" width="9.140625" style="7"/>
    <col min="1547" max="1551" width="0" style="7" hidden="1" customWidth="1"/>
    <col min="1552" max="1552" width="19.140625" style="7" customWidth="1"/>
    <col min="1553" max="1553" width="9.140625" style="7"/>
    <col min="1554" max="1557" width="0" style="7" hidden="1" customWidth="1"/>
    <col min="1558" max="1558" width="9.85546875" style="7" customWidth="1"/>
    <col min="1559" max="1559" width="9.140625" style="7"/>
    <col min="1560" max="1560" width="9.42578125" style="7" customWidth="1"/>
    <col min="1561" max="1561" width="9.140625" style="7"/>
    <col min="1562" max="1566" width="0" style="7" hidden="1" customWidth="1"/>
    <col min="1567" max="1567" width="10" style="7" customWidth="1"/>
    <col min="1568" max="1571" width="9.140625" style="7"/>
    <col min="1572" max="1573" width="10.140625" style="7" customWidth="1"/>
    <col min="1574" max="1574" width="9.140625" style="7"/>
    <col min="1575" max="1575" width="11.7109375" style="7" customWidth="1"/>
    <col min="1576" max="1576" width="8.28515625" style="7" customWidth="1"/>
    <col min="1577" max="1577" width="11" style="7" customWidth="1"/>
    <col min="1578" max="1578" width="10.42578125" style="7" customWidth="1"/>
    <col min="1579" max="1579" width="10.7109375" style="7" customWidth="1"/>
    <col min="1580" max="1802" width="9.140625" style="7"/>
    <col min="1803" max="1807" width="0" style="7" hidden="1" customWidth="1"/>
    <col min="1808" max="1808" width="19.140625" style="7" customWidth="1"/>
    <col min="1809" max="1809" width="9.140625" style="7"/>
    <col min="1810" max="1813" width="0" style="7" hidden="1" customWidth="1"/>
    <col min="1814" max="1814" width="9.85546875" style="7" customWidth="1"/>
    <col min="1815" max="1815" width="9.140625" style="7"/>
    <col min="1816" max="1816" width="9.42578125" style="7" customWidth="1"/>
    <col min="1817" max="1817" width="9.140625" style="7"/>
    <col min="1818" max="1822" width="0" style="7" hidden="1" customWidth="1"/>
    <col min="1823" max="1823" width="10" style="7" customWidth="1"/>
    <col min="1824" max="1827" width="9.140625" style="7"/>
    <col min="1828" max="1829" width="10.140625" style="7" customWidth="1"/>
    <col min="1830" max="1830" width="9.140625" style="7"/>
    <col min="1831" max="1831" width="11.7109375" style="7" customWidth="1"/>
    <col min="1832" max="1832" width="8.28515625" style="7" customWidth="1"/>
    <col min="1833" max="1833" width="11" style="7" customWidth="1"/>
    <col min="1834" max="1834" width="10.42578125" style="7" customWidth="1"/>
    <col min="1835" max="1835" width="10.7109375" style="7" customWidth="1"/>
    <col min="1836" max="2058" width="9.140625" style="7"/>
    <col min="2059" max="2063" width="0" style="7" hidden="1" customWidth="1"/>
    <col min="2064" max="2064" width="19.140625" style="7" customWidth="1"/>
    <col min="2065" max="2065" width="9.140625" style="7"/>
    <col min="2066" max="2069" width="0" style="7" hidden="1" customWidth="1"/>
    <col min="2070" max="2070" width="9.85546875" style="7" customWidth="1"/>
    <col min="2071" max="2071" width="9.140625" style="7"/>
    <col min="2072" max="2072" width="9.42578125" style="7" customWidth="1"/>
    <col min="2073" max="2073" width="9.140625" style="7"/>
    <col min="2074" max="2078" width="0" style="7" hidden="1" customWidth="1"/>
    <col min="2079" max="2079" width="10" style="7" customWidth="1"/>
    <col min="2080" max="2083" width="9.140625" style="7"/>
    <col min="2084" max="2085" width="10.140625" style="7" customWidth="1"/>
    <col min="2086" max="2086" width="9.140625" style="7"/>
    <col min="2087" max="2087" width="11.7109375" style="7" customWidth="1"/>
    <col min="2088" max="2088" width="8.28515625" style="7" customWidth="1"/>
    <col min="2089" max="2089" width="11" style="7" customWidth="1"/>
    <col min="2090" max="2090" width="10.42578125" style="7" customWidth="1"/>
    <col min="2091" max="2091" width="10.7109375" style="7" customWidth="1"/>
    <col min="2092" max="2314" width="9.140625" style="7"/>
    <col min="2315" max="2319" width="0" style="7" hidden="1" customWidth="1"/>
    <col min="2320" max="2320" width="19.140625" style="7" customWidth="1"/>
    <col min="2321" max="2321" width="9.140625" style="7"/>
    <col min="2322" max="2325" width="0" style="7" hidden="1" customWidth="1"/>
    <col min="2326" max="2326" width="9.85546875" style="7" customWidth="1"/>
    <col min="2327" max="2327" width="9.140625" style="7"/>
    <col min="2328" max="2328" width="9.42578125" style="7" customWidth="1"/>
    <col min="2329" max="2329" width="9.140625" style="7"/>
    <col min="2330" max="2334" width="0" style="7" hidden="1" customWidth="1"/>
    <col min="2335" max="2335" width="10" style="7" customWidth="1"/>
    <col min="2336" max="2339" width="9.140625" style="7"/>
    <col min="2340" max="2341" width="10.140625" style="7" customWidth="1"/>
    <col min="2342" max="2342" width="9.140625" style="7"/>
    <col min="2343" max="2343" width="11.7109375" style="7" customWidth="1"/>
    <col min="2344" max="2344" width="8.28515625" style="7" customWidth="1"/>
    <col min="2345" max="2345" width="11" style="7" customWidth="1"/>
    <col min="2346" max="2346" width="10.42578125" style="7" customWidth="1"/>
    <col min="2347" max="2347" width="10.7109375" style="7" customWidth="1"/>
    <col min="2348" max="2570" width="9.140625" style="7"/>
    <col min="2571" max="2575" width="0" style="7" hidden="1" customWidth="1"/>
    <col min="2576" max="2576" width="19.140625" style="7" customWidth="1"/>
    <col min="2577" max="2577" width="9.140625" style="7"/>
    <col min="2578" max="2581" width="0" style="7" hidden="1" customWidth="1"/>
    <col min="2582" max="2582" width="9.85546875" style="7" customWidth="1"/>
    <col min="2583" max="2583" width="9.140625" style="7"/>
    <col min="2584" max="2584" width="9.42578125" style="7" customWidth="1"/>
    <col min="2585" max="2585" width="9.140625" style="7"/>
    <col min="2586" max="2590" width="0" style="7" hidden="1" customWidth="1"/>
    <col min="2591" max="2591" width="10" style="7" customWidth="1"/>
    <col min="2592" max="2595" width="9.140625" style="7"/>
    <col min="2596" max="2597" width="10.140625" style="7" customWidth="1"/>
    <col min="2598" max="2598" width="9.140625" style="7"/>
    <col min="2599" max="2599" width="11.7109375" style="7" customWidth="1"/>
    <col min="2600" max="2600" width="8.28515625" style="7" customWidth="1"/>
    <col min="2601" max="2601" width="11" style="7" customWidth="1"/>
    <col min="2602" max="2602" width="10.42578125" style="7" customWidth="1"/>
    <col min="2603" max="2603" width="10.7109375" style="7" customWidth="1"/>
    <col min="2604" max="2826" width="9.140625" style="7"/>
    <col min="2827" max="2831" width="0" style="7" hidden="1" customWidth="1"/>
    <col min="2832" max="2832" width="19.140625" style="7" customWidth="1"/>
    <col min="2833" max="2833" width="9.140625" style="7"/>
    <col min="2834" max="2837" width="0" style="7" hidden="1" customWidth="1"/>
    <col min="2838" max="2838" width="9.85546875" style="7" customWidth="1"/>
    <col min="2839" max="2839" width="9.140625" style="7"/>
    <col min="2840" max="2840" width="9.42578125" style="7" customWidth="1"/>
    <col min="2841" max="2841" width="9.140625" style="7"/>
    <col min="2842" max="2846" width="0" style="7" hidden="1" customWidth="1"/>
    <col min="2847" max="2847" width="10" style="7" customWidth="1"/>
    <col min="2848" max="2851" width="9.140625" style="7"/>
    <col min="2852" max="2853" width="10.140625" style="7" customWidth="1"/>
    <col min="2854" max="2854" width="9.140625" style="7"/>
    <col min="2855" max="2855" width="11.7109375" style="7" customWidth="1"/>
    <col min="2856" max="2856" width="8.28515625" style="7" customWidth="1"/>
    <col min="2857" max="2857" width="11" style="7" customWidth="1"/>
    <col min="2858" max="2858" width="10.42578125" style="7" customWidth="1"/>
    <col min="2859" max="2859" width="10.7109375" style="7" customWidth="1"/>
    <col min="2860" max="3082" width="9.140625" style="7"/>
    <col min="3083" max="3087" width="0" style="7" hidden="1" customWidth="1"/>
    <col min="3088" max="3088" width="19.140625" style="7" customWidth="1"/>
    <col min="3089" max="3089" width="9.140625" style="7"/>
    <col min="3090" max="3093" width="0" style="7" hidden="1" customWidth="1"/>
    <col min="3094" max="3094" width="9.85546875" style="7" customWidth="1"/>
    <col min="3095" max="3095" width="9.140625" style="7"/>
    <col min="3096" max="3096" width="9.42578125" style="7" customWidth="1"/>
    <col min="3097" max="3097" width="9.140625" style="7"/>
    <col min="3098" max="3102" width="0" style="7" hidden="1" customWidth="1"/>
    <col min="3103" max="3103" width="10" style="7" customWidth="1"/>
    <col min="3104" max="3107" width="9.140625" style="7"/>
    <col min="3108" max="3109" width="10.140625" style="7" customWidth="1"/>
    <col min="3110" max="3110" width="9.140625" style="7"/>
    <col min="3111" max="3111" width="11.7109375" style="7" customWidth="1"/>
    <col min="3112" max="3112" width="8.28515625" style="7" customWidth="1"/>
    <col min="3113" max="3113" width="11" style="7" customWidth="1"/>
    <col min="3114" max="3114" width="10.42578125" style="7" customWidth="1"/>
    <col min="3115" max="3115" width="10.7109375" style="7" customWidth="1"/>
    <col min="3116" max="3338" width="9.140625" style="7"/>
    <col min="3339" max="3343" width="0" style="7" hidden="1" customWidth="1"/>
    <col min="3344" max="3344" width="19.140625" style="7" customWidth="1"/>
    <col min="3345" max="3345" width="9.140625" style="7"/>
    <col min="3346" max="3349" width="0" style="7" hidden="1" customWidth="1"/>
    <col min="3350" max="3350" width="9.85546875" style="7" customWidth="1"/>
    <col min="3351" max="3351" width="9.140625" style="7"/>
    <col min="3352" max="3352" width="9.42578125" style="7" customWidth="1"/>
    <col min="3353" max="3353" width="9.140625" style="7"/>
    <col min="3354" max="3358" width="0" style="7" hidden="1" customWidth="1"/>
    <col min="3359" max="3359" width="10" style="7" customWidth="1"/>
    <col min="3360" max="3363" width="9.140625" style="7"/>
    <col min="3364" max="3365" width="10.140625" style="7" customWidth="1"/>
    <col min="3366" max="3366" width="9.140625" style="7"/>
    <col min="3367" max="3367" width="11.7109375" style="7" customWidth="1"/>
    <col min="3368" max="3368" width="8.28515625" style="7" customWidth="1"/>
    <col min="3369" max="3369" width="11" style="7" customWidth="1"/>
    <col min="3370" max="3370" width="10.42578125" style="7" customWidth="1"/>
    <col min="3371" max="3371" width="10.7109375" style="7" customWidth="1"/>
    <col min="3372" max="3594" width="9.140625" style="7"/>
    <col min="3595" max="3599" width="0" style="7" hidden="1" customWidth="1"/>
    <col min="3600" max="3600" width="19.140625" style="7" customWidth="1"/>
    <col min="3601" max="3601" width="9.140625" style="7"/>
    <col min="3602" max="3605" width="0" style="7" hidden="1" customWidth="1"/>
    <col min="3606" max="3606" width="9.85546875" style="7" customWidth="1"/>
    <col min="3607" max="3607" width="9.140625" style="7"/>
    <col min="3608" max="3608" width="9.42578125" style="7" customWidth="1"/>
    <col min="3609" max="3609" width="9.140625" style="7"/>
    <col min="3610" max="3614" width="0" style="7" hidden="1" customWidth="1"/>
    <col min="3615" max="3615" width="10" style="7" customWidth="1"/>
    <col min="3616" max="3619" width="9.140625" style="7"/>
    <col min="3620" max="3621" width="10.140625" style="7" customWidth="1"/>
    <col min="3622" max="3622" width="9.140625" style="7"/>
    <col min="3623" max="3623" width="11.7109375" style="7" customWidth="1"/>
    <col min="3624" max="3624" width="8.28515625" style="7" customWidth="1"/>
    <col min="3625" max="3625" width="11" style="7" customWidth="1"/>
    <col min="3626" max="3626" width="10.42578125" style="7" customWidth="1"/>
    <col min="3627" max="3627" width="10.7109375" style="7" customWidth="1"/>
    <col min="3628" max="3850" width="9.140625" style="7"/>
    <col min="3851" max="3855" width="0" style="7" hidden="1" customWidth="1"/>
    <col min="3856" max="3856" width="19.140625" style="7" customWidth="1"/>
    <col min="3857" max="3857" width="9.140625" style="7"/>
    <col min="3858" max="3861" width="0" style="7" hidden="1" customWidth="1"/>
    <col min="3862" max="3862" width="9.85546875" style="7" customWidth="1"/>
    <col min="3863" max="3863" width="9.140625" style="7"/>
    <col min="3864" max="3864" width="9.42578125" style="7" customWidth="1"/>
    <col min="3865" max="3865" width="9.140625" style="7"/>
    <col min="3866" max="3870" width="0" style="7" hidden="1" customWidth="1"/>
    <col min="3871" max="3871" width="10" style="7" customWidth="1"/>
    <col min="3872" max="3875" width="9.140625" style="7"/>
    <col min="3876" max="3877" width="10.140625" style="7" customWidth="1"/>
    <col min="3878" max="3878" width="9.140625" style="7"/>
    <col min="3879" max="3879" width="11.7109375" style="7" customWidth="1"/>
    <col min="3880" max="3880" width="8.28515625" style="7" customWidth="1"/>
    <col min="3881" max="3881" width="11" style="7" customWidth="1"/>
    <col min="3882" max="3882" width="10.42578125" style="7" customWidth="1"/>
    <col min="3883" max="3883" width="10.7109375" style="7" customWidth="1"/>
    <col min="3884" max="4106" width="9.140625" style="7"/>
    <col min="4107" max="4111" width="0" style="7" hidden="1" customWidth="1"/>
    <col min="4112" max="4112" width="19.140625" style="7" customWidth="1"/>
    <col min="4113" max="4113" width="9.140625" style="7"/>
    <col min="4114" max="4117" width="0" style="7" hidden="1" customWidth="1"/>
    <col min="4118" max="4118" width="9.85546875" style="7" customWidth="1"/>
    <col min="4119" max="4119" width="9.140625" style="7"/>
    <col min="4120" max="4120" width="9.42578125" style="7" customWidth="1"/>
    <col min="4121" max="4121" width="9.140625" style="7"/>
    <col min="4122" max="4126" width="0" style="7" hidden="1" customWidth="1"/>
    <col min="4127" max="4127" width="10" style="7" customWidth="1"/>
    <col min="4128" max="4131" width="9.140625" style="7"/>
    <col min="4132" max="4133" width="10.140625" style="7" customWidth="1"/>
    <col min="4134" max="4134" width="9.140625" style="7"/>
    <col min="4135" max="4135" width="11.7109375" style="7" customWidth="1"/>
    <col min="4136" max="4136" width="8.28515625" style="7" customWidth="1"/>
    <col min="4137" max="4137" width="11" style="7" customWidth="1"/>
    <col min="4138" max="4138" width="10.42578125" style="7" customWidth="1"/>
    <col min="4139" max="4139" width="10.7109375" style="7" customWidth="1"/>
    <col min="4140" max="4362" width="9.140625" style="7"/>
    <col min="4363" max="4367" width="0" style="7" hidden="1" customWidth="1"/>
    <col min="4368" max="4368" width="19.140625" style="7" customWidth="1"/>
    <col min="4369" max="4369" width="9.140625" style="7"/>
    <col min="4370" max="4373" width="0" style="7" hidden="1" customWidth="1"/>
    <col min="4374" max="4374" width="9.85546875" style="7" customWidth="1"/>
    <col min="4375" max="4375" width="9.140625" style="7"/>
    <col min="4376" max="4376" width="9.42578125" style="7" customWidth="1"/>
    <col min="4377" max="4377" width="9.140625" style="7"/>
    <col min="4378" max="4382" width="0" style="7" hidden="1" customWidth="1"/>
    <col min="4383" max="4383" width="10" style="7" customWidth="1"/>
    <col min="4384" max="4387" width="9.140625" style="7"/>
    <col min="4388" max="4389" width="10.140625" style="7" customWidth="1"/>
    <col min="4390" max="4390" width="9.140625" style="7"/>
    <col min="4391" max="4391" width="11.7109375" style="7" customWidth="1"/>
    <col min="4392" max="4392" width="8.28515625" style="7" customWidth="1"/>
    <col min="4393" max="4393" width="11" style="7" customWidth="1"/>
    <col min="4394" max="4394" width="10.42578125" style="7" customWidth="1"/>
    <col min="4395" max="4395" width="10.7109375" style="7" customWidth="1"/>
    <col min="4396" max="4618" width="9.140625" style="7"/>
    <col min="4619" max="4623" width="0" style="7" hidden="1" customWidth="1"/>
    <col min="4624" max="4624" width="19.140625" style="7" customWidth="1"/>
    <col min="4625" max="4625" width="9.140625" style="7"/>
    <col min="4626" max="4629" width="0" style="7" hidden="1" customWidth="1"/>
    <col min="4630" max="4630" width="9.85546875" style="7" customWidth="1"/>
    <col min="4631" max="4631" width="9.140625" style="7"/>
    <col min="4632" max="4632" width="9.42578125" style="7" customWidth="1"/>
    <col min="4633" max="4633" width="9.140625" style="7"/>
    <col min="4634" max="4638" width="0" style="7" hidden="1" customWidth="1"/>
    <col min="4639" max="4639" width="10" style="7" customWidth="1"/>
    <col min="4640" max="4643" width="9.140625" style="7"/>
    <col min="4644" max="4645" width="10.140625" style="7" customWidth="1"/>
    <col min="4646" max="4646" width="9.140625" style="7"/>
    <col min="4647" max="4647" width="11.7109375" style="7" customWidth="1"/>
    <col min="4648" max="4648" width="8.28515625" style="7" customWidth="1"/>
    <col min="4649" max="4649" width="11" style="7" customWidth="1"/>
    <col min="4650" max="4650" width="10.42578125" style="7" customWidth="1"/>
    <col min="4651" max="4651" width="10.7109375" style="7" customWidth="1"/>
    <col min="4652" max="4874" width="9.140625" style="7"/>
    <col min="4875" max="4879" width="0" style="7" hidden="1" customWidth="1"/>
    <col min="4880" max="4880" width="19.140625" style="7" customWidth="1"/>
    <col min="4881" max="4881" width="9.140625" style="7"/>
    <col min="4882" max="4885" width="0" style="7" hidden="1" customWidth="1"/>
    <col min="4886" max="4886" width="9.85546875" style="7" customWidth="1"/>
    <col min="4887" max="4887" width="9.140625" style="7"/>
    <col min="4888" max="4888" width="9.42578125" style="7" customWidth="1"/>
    <col min="4889" max="4889" width="9.140625" style="7"/>
    <col min="4890" max="4894" width="0" style="7" hidden="1" customWidth="1"/>
    <col min="4895" max="4895" width="10" style="7" customWidth="1"/>
    <col min="4896" max="4899" width="9.140625" style="7"/>
    <col min="4900" max="4901" width="10.140625" style="7" customWidth="1"/>
    <col min="4902" max="4902" width="9.140625" style="7"/>
    <col min="4903" max="4903" width="11.7109375" style="7" customWidth="1"/>
    <col min="4904" max="4904" width="8.28515625" style="7" customWidth="1"/>
    <col min="4905" max="4905" width="11" style="7" customWidth="1"/>
    <col min="4906" max="4906" width="10.42578125" style="7" customWidth="1"/>
    <col min="4907" max="4907" width="10.7109375" style="7" customWidth="1"/>
    <col min="4908" max="5130" width="9.140625" style="7"/>
    <col min="5131" max="5135" width="0" style="7" hidden="1" customWidth="1"/>
    <col min="5136" max="5136" width="19.140625" style="7" customWidth="1"/>
    <col min="5137" max="5137" width="9.140625" style="7"/>
    <col min="5138" max="5141" width="0" style="7" hidden="1" customWidth="1"/>
    <col min="5142" max="5142" width="9.85546875" style="7" customWidth="1"/>
    <col min="5143" max="5143" width="9.140625" style="7"/>
    <col min="5144" max="5144" width="9.42578125" style="7" customWidth="1"/>
    <col min="5145" max="5145" width="9.140625" style="7"/>
    <col min="5146" max="5150" width="0" style="7" hidden="1" customWidth="1"/>
    <col min="5151" max="5151" width="10" style="7" customWidth="1"/>
    <col min="5152" max="5155" width="9.140625" style="7"/>
    <col min="5156" max="5157" width="10.140625" style="7" customWidth="1"/>
    <col min="5158" max="5158" width="9.140625" style="7"/>
    <col min="5159" max="5159" width="11.7109375" style="7" customWidth="1"/>
    <col min="5160" max="5160" width="8.28515625" style="7" customWidth="1"/>
    <col min="5161" max="5161" width="11" style="7" customWidth="1"/>
    <col min="5162" max="5162" width="10.42578125" style="7" customWidth="1"/>
    <col min="5163" max="5163" width="10.7109375" style="7" customWidth="1"/>
    <col min="5164" max="5386" width="9.140625" style="7"/>
    <col min="5387" max="5391" width="0" style="7" hidden="1" customWidth="1"/>
    <col min="5392" max="5392" width="19.140625" style="7" customWidth="1"/>
    <col min="5393" max="5393" width="9.140625" style="7"/>
    <col min="5394" max="5397" width="0" style="7" hidden="1" customWidth="1"/>
    <col min="5398" max="5398" width="9.85546875" style="7" customWidth="1"/>
    <col min="5399" max="5399" width="9.140625" style="7"/>
    <col min="5400" max="5400" width="9.42578125" style="7" customWidth="1"/>
    <col min="5401" max="5401" width="9.140625" style="7"/>
    <col min="5402" max="5406" width="0" style="7" hidden="1" customWidth="1"/>
    <col min="5407" max="5407" width="10" style="7" customWidth="1"/>
    <col min="5408" max="5411" width="9.140625" style="7"/>
    <col min="5412" max="5413" width="10.140625" style="7" customWidth="1"/>
    <col min="5414" max="5414" width="9.140625" style="7"/>
    <col min="5415" max="5415" width="11.7109375" style="7" customWidth="1"/>
    <col min="5416" max="5416" width="8.28515625" style="7" customWidth="1"/>
    <col min="5417" max="5417" width="11" style="7" customWidth="1"/>
    <col min="5418" max="5418" width="10.42578125" style="7" customWidth="1"/>
    <col min="5419" max="5419" width="10.7109375" style="7" customWidth="1"/>
    <col min="5420" max="5642" width="9.140625" style="7"/>
    <col min="5643" max="5647" width="0" style="7" hidden="1" customWidth="1"/>
    <col min="5648" max="5648" width="19.140625" style="7" customWidth="1"/>
    <col min="5649" max="5649" width="9.140625" style="7"/>
    <col min="5650" max="5653" width="0" style="7" hidden="1" customWidth="1"/>
    <col min="5654" max="5654" width="9.85546875" style="7" customWidth="1"/>
    <col min="5655" max="5655" width="9.140625" style="7"/>
    <col min="5656" max="5656" width="9.42578125" style="7" customWidth="1"/>
    <col min="5657" max="5657" width="9.140625" style="7"/>
    <col min="5658" max="5662" width="0" style="7" hidden="1" customWidth="1"/>
    <col min="5663" max="5663" width="10" style="7" customWidth="1"/>
    <col min="5664" max="5667" width="9.140625" style="7"/>
    <col min="5668" max="5669" width="10.140625" style="7" customWidth="1"/>
    <col min="5670" max="5670" width="9.140625" style="7"/>
    <col min="5671" max="5671" width="11.7109375" style="7" customWidth="1"/>
    <col min="5672" max="5672" width="8.28515625" style="7" customWidth="1"/>
    <col min="5673" max="5673" width="11" style="7" customWidth="1"/>
    <col min="5674" max="5674" width="10.42578125" style="7" customWidth="1"/>
    <col min="5675" max="5675" width="10.7109375" style="7" customWidth="1"/>
    <col min="5676" max="5898" width="9.140625" style="7"/>
    <col min="5899" max="5903" width="0" style="7" hidden="1" customWidth="1"/>
    <col min="5904" max="5904" width="19.140625" style="7" customWidth="1"/>
    <col min="5905" max="5905" width="9.140625" style="7"/>
    <col min="5906" max="5909" width="0" style="7" hidden="1" customWidth="1"/>
    <col min="5910" max="5910" width="9.85546875" style="7" customWidth="1"/>
    <col min="5911" max="5911" width="9.140625" style="7"/>
    <col min="5912" max="5912" width="9.42578125" style="7" customWidth="1"/>
    <col min="5913" max="5913" width="9.140625" style="7"/>
    <col min="5914" max="5918" width="0" style="7" hidden="1" customWidth="1"/>
    <col min="5919" max="5919" width="10" style="7" customWidth="1"/>
    <col min="5920" max="5923" width="9.140625" style="7"/>
    <col min="5924" max="5925" width="10.140625" style="7" customWidth="1"/>
    <col min="5926" max="5926" width="9.140625" style="7"/>
    <col min="5927" max="5927" width="11.7109375" style="7" customWidth="1"/>
    <col min="5928" max="5928" width="8.28515625" style="7" customWidth="1"/>
    <col min="5929" max="5929" width="11" style="7" customWidth="1"/>
    <col min="5930" max="5930" width="10.42578125" style="7" customWidth="1"/>
    <col min="5931" max="5931" width="10.7109375" style="7" customWidth="1"/>
    <col min="5932" max="6154" width="9.140625" style="7"/>
    <col min="6155" max="6159" width="0" style="7" hidden="1" customWidth="1"/>
    <col min="6160" max="6160" width="19.140625" style="7" customWidth="1"/>
    <col min="6161" max="6161" width="9.140625" style="7"/>
    <col min="6162" max="6165" width="0" style="7" hidden="1" customWidth="1"/>
    <col min="6166" max="6166" width="9.85546875" style="7" customWidth="1"/>
    <col min="6167" max="6167" width="9.140625" style="7"/>
    <col min="6168" max="6168" width="9.42578125" style="7" customWidth="1"/>
    <col min="6169" max="6169" width="9.140625" style="7"/>
    <col min="6170" max="6174" width="0" style="7" hidden="1" customWidth="1"/>
    <col min="6175" max="6175" width="10" style="7" customWidth="1"/>
    <col min="6176" max="6179" width="9.140625" style="7"/>
    <col min="6180" max="6181" width="10.140625" style="7" customWidth="1"/>
    <col min="6182" max="6182" width="9.140625" style="7"/>
    <col min="6183" max="6183" width="11.7109375" style="7" customWidth="1"/>
    <col min="6184" max="6184" width="8.28515625" style="7" customWidth="1"/>
    <col min="6185" max="6185" width="11" style="7" customWidth="1"/>
    <col min="6186" max="6186" width="10.42578125" style="7" customWidth="1"/>
    <col min="6187" max="6187" width="10.7109375" style="7" customWidth="1"/>
    <col min="6188" max="6410" width="9.140625" style="7"/>
    <col min="6411" max="6415" width="0" style="7" hidden="1" customWidth="1"/>
    <col min="6416" max="6416" width="19.140625" style="7" customWidth="1"/>
    <col min="6417" max="6417" width="9.140625" style="7"/>
    <col min="6418" max="6421" width="0" style="7" hidden="1" customWidth="1"/>
    <col min="6422" max="6422" width="9.85546875" style="7" customWidth="1"/>
    <col min="6423" max="6423" width="9.140625" style="7"/>
    <col min="6424" max="6424" width="9.42578125" style="7" customWidth="1"/>
    <col min="6425" max="6425" width="9.140625" style="7"/>
    <col min="6426" max="6430" width="0" style="7" hidden="1" customWidth="1"/>
    <col min="6431" max="6431" width="10" style="7" customWidth="1"/>
    <col min="6432" max="6435" width="9.140625" style="7"/>
    <col min="6436" max="6437" width="10.140625" style="7" customWidth="1"/>
    <col min="6438" max="6438" width="9.140625" style="7"/>
    <col min="6439" max="6439" width="11.7109375" style="7" customWidth="1"/>
    <col min="6440" max="6440" width="8.28515625" style="7" customWidth="1"/>
    <col min="6441" max="6441" width="11" style="7" customWidth="1"/>
    <col min="6442" max="6442" width="10.42578125" style="7" customWidth="1"/>
    <col min="6443" max="6443" width="10.7109375" style="7" customWidth="1"/>
    <col min="6444" max="6666" width="9.140625" style="7"/>
    <col min="6667" max="6671" width="0" style="7" hidden="1" customWidth="1"/>
    <col min="6672" max="6672" width="19.140625" style="7" customWidth="1"/>
    <col min="6673" max="6673" width="9.140625" style="7"/>
    <col min="6674" max="6677" width="0" style="7" hidden="1" customWidth="1"/>
    <col min="6678" max="6678" width="9.85546875" style="7" customWidth="1"/>
    <col min="6679" max="6679" width="9.140625" style="7"/>
    <col min="6680" max="6680" width="9.42578125" style="7" customWidth="1"/>
    <col min="6681" max="6681" width="9.140625" style="7"/>
    <col min="6682" max="6686" width="0" style="7" hidden="1" customWidth="1"/>
    <col min="6687" max="6687" width="10" style="7" customWidth="1"/>
    <col min="6688" max="6691" width="9.140625" style="7"/>
    <col min="6692" max="6693" width="10.140625" style="7" customWidth="1"/>
    <col min="6694" max="6694" width="9.140625" style="7"/>
    <col min="6695" max="6695" width="11.7109375" style="7" customWidth="1"/>
    <col min="6696" max="6696" width="8.28515625" style="7" customWidth="1"/>
    <col min="6697" max="6697" width="11" style="7" customWidth="1"/>
    <col min="6698" max="6698" width="10.42578125" style="7" customWidth="1"/>
    <col min="6699" max="6699" width="10.7109375" style="7" customWidth="1"/>
    <col min="6700" max="6922" width="9.140625" style="7"/>
    <col min="6923" max="6927" width="0" style="7" hidden="1" customWidth="1"/>
    <col min="6928" max="6928" width="19.140625" style="7" customWidth="1"/>
    <col min="6929" max="6929" width="9.140625" style="7"/>
    <col min="6930" max="6933" width="0" style="7" hidden="1" customWidth="1"/>
    <col min="6934" max="6934" width="9.85546875" style="7" customWidth="1"/>
    <col min="6935" max="6935" width="9.140625" style="7"/>
    <col min="6936" max="6936" width="9.42578125" style="7" customWidth="1"/>
    <col min="6937" max="6937" width="9.140625" style="7"/>
    <col min="6938" max="6942" width="0" style="7" hidden="1" customWidth="1"/>
    <col min="6943" max="6943" width="10" style="7" customWidth="1"/>
    <col min="6944" max="6947" width="9.140625" style="7"/>
    <col min="6948" max="6949" width="10.140625" style="7" customWidth="1"/>
    <col min="6950" max="6950" width="9.140625" style="7"/>
    <col min="6951" max="6951" width="11.7109375" style="7" customWidth="1"/>
    <col min="6952" max="6952" width="8.28515625" style="7" customWidth="1"/>
    <col min="6953" max="6953" width="11" style="7" customWidth="1"/>
    <col min="6954" max="6954" width="10.42578125" style="7" customWidth="1"/>
    <col min="6955" max="6955" width="10.7109375" style="7" customWidth="1"/>
    <col min="6956" max="7178" width="9.140625" style="7"/>
    <col min="7179" max="7183" width="0" style="7" hidden="1" customWidth="1"/>
    <col min="7184" max="7184" width="19.140625" style="7" customWidth="1"/>
    <col min="7185" max="7185" width="9.140625" style="7"/>
    <col min="7186" max="7189" width="0" style="7" hidden="1" customWidth="1"/>
    <col min="7190" max="7190" width="9.85546875" style="7" customWidth="1"/>
    <col min="7191" max="7191" width="9.140625" style="7"/>
    <col min="7192" max="7192" width="9.42578125" style="7" customWidth="1"/>
    <col min="7193" max="7193" width="9.140625" style="7"/>
    <col min="7194" max="7198" width="0" style="7" hidden="1" customWidth="1"/>
    <col min="7199" max="7199" width="10" style="7" customWidth="1"/>
    <col min="7200" max="7203" width="9.140625" style="7"/>
    <col min="7204" max="7205" width="10.140625" style="7" customWidth="1"/>
    <col min="7206" max="7206" width="9.140625" style="7"/>
    <col min="7207" max="7207" width="11.7109375" style="7" customWidth="1"/>
    <col min="7208" max="7208" width="8.28515625" style="7" customWidth="1"/>
    <col min="7209" max="7209" width="11" style="7" customWidth="1"/>
    <col min="7210" max="7210" width="10.42578125" style="7" customWidth="1"/>
    <col min="7211" max="7211" width="10.7109375" style="7" customWidth="1"/>
    <col min="7212" max="7434" width="9.140625" style="7"/>
    <col min="7435" max="7439" width="0" style="7" hidden="1" customWidth="1"/>
    <col min="7440" max="7440" width="19.140625" style="7" customWidth="1"/>
    <col min="7441" max="7441" width="9.140625" style="7"/>
    <col min="7442" max="7445" width="0" style="7" hidden="1" customWidth="1"/>
    <col min="7446" max="7446" width="9.85546875" style="7" customWidth="1"/>
    <col min="7447" max="7447" width="9.140625" style="7"/>
    <col min="7448" max="7448" width="9.42578125" style="7" customWidth="1"/>
    <col min="7449" max="7449" width="9.140625" style="7"/>
    <col min="7450" max="7454" width="0" style="7" hidden="1" customWidth="1"/>
    <col min="7455" max="7455" width="10" style="7" customWidth="1"/>
    <col min="7456" max="7459" width="9.140625" style="7"/>
    <col min="7460" max="7461" width="10.140625" style="7" customWidth="1"/>
    <col min="7462" max="7462" width="9.140625" style="7"/>
    <col min="7463" max="7463" width="11.7109375" style="7" customWidth="1"/>
    <col min="7464" max="7464" width="8.28515625" style="7" customWidth="1"/>
    <col min="7465" max="7465" width="11" style="7" customWidth="1"/>
    <col min="7466" max="7466" width="10.42578125" style="7" customWidth="1"/>
    <col min="7467" max="7467" width="10.7109375" style="7" customWidth="1"/>
    <col min="7468" max="7690" width="9.140625" style="7"/>
    <col min="7691" max="7695" width="0" style="7" hidden="1" customWidth="1"/>
    <col min="7696" max="7696" width="19.140625" style="7" customWidth="1"/>
    <col min="7697" max="7697" width="9.140625" style="7"/>
    <col min="7698" max="7701" width="0" style="7" hidden="1" customWidth="1"/>
    <col min="7702" max="7702" width="9.85546875" style="7" customWidth="1"/>
    <col min="7703" max="7703" width="9.140625" style="7"/>
    <col min="7704" max="7704" width="9.42578125" style="7" customWidth="1"/>
    <col min="7705" max="7705" width="9.140625" style="7"/>
    <col min="7706" max="7710" width="0" style="7" hidden="1" customWidth="1"/>
    <col min="7711" max="7711" width="10" style="7" customWidth="1"/>
    <col min="7712" max="7715" width="9.140625" style="7"/>
    <col min="7716" max="7717" width="10.140625" style="7" customWidth="1"/>
    <col min="7718" max="7718" width="9.140625" style="7"/>
    <col min="7719" max="7719" width="11.7109375" style="7" customWidth="1"/>
    <col min="7720" max="7720" width="8.28515625" style="7" customWidth="1"/>
    <col min="7721" max="7721" width="11" style="7" customWidth="1"/>
    <col min="7722" max="7722" width="10.42578125" style="7" customWidth="1"/>
    <col min="7723" max="7723" width="10.7109375" style="7" customWidth="1"/>
    <col min="7724" max="7946" width="9.140625" style="7"/>
    <col min="7947" max="7951" width="0" style="7" hidden="1" customWidth="1"/>
    <col min="7952" max="7952" width="19.140625" style="7" customWidth="1"/>
    <col min="7953" max="7953" width="9.140625" style="7"/>
    <col min="7954" max="7957" width="0" style="7" hidden="1" customWidth="1"/>
    <col min="7958" max="7958" width="9.85546875" style="7" customWidth="1"/>
    <col min="7959" max="7959" width="9.140625" style="7"/>
    <col min="7960" max="7960" width="9.42578125" style="7" customWidth="1"/>
    <col min="7961" max="7961" width="9.140625" style="7"/>
    <col min="7962" max="7966" width="0" style="7" hidden="1" customWidth="1"/>
    <col min="7967" max="7967" width="10" style="7" customWidth="1"/>
    <col min="7968" max="7971" width="9.140625" style="7"/>
    <col min="7972" max="7973" width="10.140625" style="7" customWidth="1"/>
    <col min="7974" max="7974" width="9.140625" style="7"/>
    <col min="7975" max="7975" width="11.7109375" style="7" customWidth="1"/>
    <col min="7976" max="7976" width="8.28515625" style="7" customWidth="1"/>
    <col min="7977" max="7977" width="11" style="7" customWidth="1"/>
    <col min="7978" max="7978" width="10.42578125" style="7" customWidth="1"/>
    <col min="7979" max="7979" width="10.7109375" style="7" customWidth="1"/>
    <col min="7980" max="8202" width="9.140625" style="7"/>
    <col min="8203" max="8207" width="0" style="7" hidden="1" customWidth="1"/>
    <col min="8208" max="8208" width="19.140625" style="7" customWidth="1"/>
    <col min="8209" max="8209" width="9.140625" style="7"/>
    <col min="8210" max="8213" width="0" style="7" hidden="1" customWidth="1"/>
    <col min="8214" max="8214" width="9.85546875" style="7" customWidth="1"/>
    <col min="8215" max="8215" width="9.140625" style="7"/>
    <col min="8216" max="8216" width="9.42578125" style="7" customWidth="1"/>
    <col min="8217" max="8217" width="9.140625" style="7"/>
    <col min="8218" max="8222" width="0" style="7" hidden="1" customWidth="1"/>
    <col min="8223" max="8223" width="10" style="7" customWidth="1"/>
    <col min="8224" max="8227" width="9.140625" style="7"/>
    <col min="8228" max="8229" width="10.140625" style="7" customWidth="1"/>
    <col min="8230" max="8230" width="9.140625" style="7"/>
    <col min="8231" max="8231" width="11.7109375" style="7" customWidth="1"/>
    <col min="8232" max="8232" width="8.28515625" style="7" customWidth="1"/>
    <col min="8233" max="8233" width="11" style="7" customWidth="1"/>
    <col min="8234" max="8234" width="10.42578125" style="7" customWidth="1"/>
    <col min="8235" max="8235" width="10.7109375" style="7" customWidth="1"/>
    <col min="8236" max="8458" width="9.140625" style="7"/>
    <col min="8459" max="8463" width="0" style="7" hidden="1" customWidth="1"/>
    <col min="8464" max="8464" width="19.140625" style="7" customWidth="1"/>
    <col min="8465" max="8465" width="9.140625" style="7"/>
    <col min="8466" max="8469" width="0" style="7" hidden="1" customWidth="1"/>
    <col min="8470" max="8470" width="9.85546875" style="7" customWidth="1"/>
    <col min="8471" max="8471" width="9.140625" style="7"/>
    <col min="8472" max="8472" width="9.42578125" style="7" customWidth="1"/>
    <col min="8473" max="8473" width="9.140625" style="7"/>
    <col min="8474" max="8478" width="0" style="7" hidden="1" customWidth="1"/>
    <col min="8479" max="8479" width="10" style="7" customWidth="1"/>
    <col min="8480" max="8483" width="9.140625" style="7"/>
    <col min="8484" max="8485" width="10.140625" style="7" customWidth="1"/>
    <col min="8486" max="8486" width="9.140625" style="7"/>
    <col min="8487" max="8487" width="11.7109375" style="7" customWidth="1"/>
    <col min="8488" max="8488" width="8.28515625" style="7" customWidth="1"/>
    <col min="8489" max="8489" width="11" style="7" customWidth="1"/>
    <col min="8490" max="8490" width="10.42578125" style="7" customWidth="1"/>
    <col min="8491" max="8491" width="10.7109375" style="7" customWidth="1"/>
    <col min="8492" max="8714" width="9.140625" style="7"/>
    <col min="8715" max="8719" width="0" style="7" hidden="1" customWidth="1"/>
    <col min="8720" max="8720" width="19.140625" style="7" customWidth="1"/>
    <col min="8721" max="8721" width="9.140625" style="7"/>
    <col min="8722" max="8725" width="0" style="7" hidden="1" customWidth="1"/>
    <col min="8726" max="8726" width="9.85546875" style="7" customWidth="1"/>
    <col min="8727" max="8727" width="9.140625" style="7"/>
    <col min="8728" max="8728" width="9.42578125" style="7" customWidth="1"/>
    <col min="8729" max="8729" width="9.140625" style="7"/>
    <col min="8730" max="8734" width="0" style="7" hidden="1" customWidth="1"/>
    <col min="8735" max="8735" width="10" style="7" customWidth="1"/>
    <col min="8736" max="8739" width="9.140625" style="7"/>
    <col min="8740" max="8741" width="10.140625" style="7" customWidth="1"/>
    <col min="8742" max="8742" width="9.140625" style="7"/>
    <col min="8743" max="8743" width="11.7109375" style="7" customWidth="1"/>
    <col min="8744" max="8744" width="8.28515625" style="7" customWidth="1"/>
    <col min="8745" max="8745" width="11" style="7" customWidth="1"/>
    <col min="8746" max="8746" width="10.42578125" style="7" customWidth="1"/>
    <col min="8747" max="8747" width="10.7109375" style="7" customWidth="1"/>
    <col min="8748" max="8970" width="9.140625" style="7"/>
    <col min="8971" max="8975" width="0" style="7" hidden="1" customWidth="1"/>
    <col min="8976" max="8976" width="19.140625" style="7" customWidth="1"/>
    <col min="8977" max="8977" width="9.140625" style="7"/>
    <col min="8978" max="8981" width="0" style="7" hidden="1" customWidth="1"/>
    <col min="8982" max="8982" width="9.85546875" style="7" customWidth="1"/>
    <col min="8983" max="8983" width="9.140625" style="7"/>
    <col min="8984" max="8984" width="9.42578125" style="7" customWidth="1"/>
    <col min="8985" max="8985" width="9.140625" style="7"/>
    <col min="8986" max="8990" width="0" style="7" hidden="1" customWidth="1"/>
    <col min="8991" max="8991" width="10" style="7" customWidth="1"/>
    <col min="8992" max="8995" width="9.140625" style="7"/>
    <col min="8996" max="8997" width="10.140625" style="7" customWidth="1"/>
    <col min="8998" max="8998" width="9.140625" style="7"/>
    <col min="8999" max="8999" width="11.7109375" style="7" customWidth="1"/>
    <col min="9000" max="9000" width="8.28515625" style="7" customWidth="1"/>
    <col min="9001" max="9001" width="11" style="7" customWidth="1"/>
    <col min="9002" max="9002" width="10.42578125" style="7" customWidth="1"/>
    <col min="9003" max="9003" width="10.7109375" style="7" customWidth="1"/>
    <col min="9004" max="9226" width="9.140625" style="7"/>
    <col min="9227" max="9231" width="0" style="7" hidden="1" customWidth="1"/>
    <col min="9232" max="9232" width="19.140625" style="7" customWidth="1"/>
    <col min="9233" max="9233" width="9.140625" style="7"/>
    <col min="9234" max="9237" width="0" style="7" hidden="1" customWidth="1"/>
    <col min="9238" max="9238" width="9.85546875" style="7" customWidth="1"/>
    <col min="9239" max="9239" width="9.140625" style="7"/>
    <col min="9240" max="9240" width="9.42578125" style="7" customWidth="1"/>
    <col min="9241" max="9241" width="9.140625" style="7"/>
    <col min="9242" max="9246" width="0" style="7" hidden="1" customWidth="1"/>
    <col min="9247" max="9247" width="10" style="7" customWidth="1"/>
    <col min="9248" max="9251" width="9.140625" style="7"/>
    <col min="9252" max="9253" width="10.140625" style="7" customWidth="1"/>
    <col min="9254" max="9254" width="9.140625" style="7"/>
    <col min="9255" max="9255" width="11.7109375" style="7" customWidth="1"/>
    <col min="9256" max="9256" width="8.28515625" style="7" customWidth="1"/>
    <col min="9257" max="9257" width="11" style="7" customWidth="1"/>
    <col min="9258" max="9258" width="10.42578125" style="7" customWidth="1"/>
    <col min="9259" max="9259" width="10.7109375" style="7" customWidth="1"/>
    <col min="9260" max="9482" width="9.140625" style="7"/>
    <col min="9483" max="9487" width="0" style="7" hidden="1" customWidth="1"/>
    <col min="9488" max="9488" width="19.140625" style="7" customWidth="1"/>
    <col min="9489" max="9489" width="9.140625" style="7"/>
    <col min="9490" max="9493" width="0" style="7" hidden="1" customWidth="1"/>
    <col min="9494" max="9494" width="9.85546875" style="7" customWidth="1"/>
    <col min="9495" max="9495" width="9.140625" style="7"/>
    <col min="9496" max="9496" width="9.42578125" style="7" customWidth="1"/>
    <col min="9497" max="9497" width="9.140625" style="7"/>
    <col min="9498" max="9502" width="0" style="7" hidden="1" customWidth="1"/>
    <col min="9503" max="9503" width="10" style="7" customWidth="1"/>
    <col min="9504" max="9507" width="9.140625" style="7"/>
    <col min="9508" max="9509" width="10.140625" style="7" customWidth="1"/>
    <col min="9510" max="9510" width="9.140625" style="7"/>
    <col min="9511" max="9511" width="11.7109375" style="7" customWidth="1"/>
    <col min="9512" max="9512" width="8.28515625" style="7" customWidth="1"/>
    <col min="9513" max="9513" width="11" style="7" customWidth="1"/>
    <col min="9514" max="9514" width="10.42578125" style="7" customWidth="1"/>
    <col min="9515" max="9515" width="10.7109375" style="7" customWidth="1"/>
    <col min="9516" max="9738" width="9.140625" style="7"/>
    <col min="9739" max="9743" width="0" style="7" hidden="1" customWidth="1"/>
    <col min="9744" max="9744" width="19.140625" style="7" customWidth="1"/>
    <col min="9745" max="9745" width="9.140625" style="7"/>
    <col min="9746" max="9749" width="0" style="7" hidden="1" customWidth="1"/>
    <col min="9750" max="9750" width="9.85546875" style="7" customWidth="1"/>
    <col min="9751" max="9751" width="9.140625" style="7"/>
    <col min="9752" max="9752" width="9.42578125" style="7" customWidth="1"/>
    <col min="9753" max="9753" width="9.140625" style="7"/>
    <col min="9754" max="9758" width="0" style="7" hidden="1" customWidth="1"/>
    <col min="9759" max="9759" width="10" style="7" customWidth="1"/>
    <col min="9760" max="9763" width="9.140625" style="7"/>
    <col min="9764" max="9765" width="10.140625" style="7" customWidth="1"/>
    <col min="9766" max="9766" width="9.140625" style="7"/>
    <col min="9767" max="9767" width="11.7109375" style="7" customWidth="1"/>
    <col min="9768" max="9768" width="8.28515625" style="7" customWidth="1"/>
    <col min="9769" max="9769" width="11" style="7" customWidth="1"/>
    <col min="9770" max="9770" width="10.42578125" style="7" customWidth="1"/>
    <col min="9771" max="9771" width="10.7109375" style="7" customWidth="1"/>
    <col min="9772" max="9994" width="9.140625" style="7"/>
    <col min="9995" max="9999" width="0" style="7" hidden="1" customWidth="1"/>
    <col min="10000" max="10000" width="19.140625" style="7" customWidth="1"/>
    <col min="10001" max="10001" width="9.140625" style="7"/>
    <col min="10002" max="10005" width="0" style="7" hidden="1" customWidth="1"/>
    <col min="10006" max="10006" width="9.85546875" style="7" customWidth="1"/>
    <col min="10007" max="10007" width="9.140625" style="7"/>
    <col min="10008" max="10008" width="9.42578125" style="7" customWidth="1"/>
    <col min="10009" max="10009" width="9.140625" style="7"/>
    <col min="10010" max="10014" width="0" style="7" hidden="1" customWidth="1"/>
    <col min="10015" max="10015" width="10" style="7" customWidth="1"/>
    <col min="10016" max="10019" width="9.140625" style="7"/>
    <col min="10020" max="10021" width="10.140625" style="7" customWidth="1"/>
    <col min="10022" max="10022" width="9.140625" style="7"/>
    <col min="10023" max="10023" width="11.7109375" style="7" customWidth="1"/>
    <col min="10024" max="10024" width="8.28515625" style="7" customWidth="1"/>
    <col min="10025" max="10025" width="11" style="7" customWidth="1"/>
    <col min="10026" max="10026" width="10.42578125" style="7" customWidth="1"/>
    <col min="10027" max="10027" width="10.7109375" style="7" customWidth="1"/>
    <col min="10028" max="10250" width="9.140625" style="7"/>
    <col min="10251" max="10255" width="0" style="7" hidden="1" customWidth="1"/>
    <col min="10256" max="10256" width="19.140625" style="7" customWidth="1"/>
    <col min="10257" max="10257" width="9.140625" style="7"/>
    <col min="10258" max="10261" width="0" style="7" hidden="1" customWidth="1"/>
    <col min="10262" max="10262" width="9.85546875" style="7" customWidth="1"/>
    <col min="10263" max="10263" width="9.140625" style="7"/>
    <col min="10264" max="10264" width="9.42578125" style="7" customWidth="1"/>
    <col min="10265" max="10265" width="9.140625" style="7"/>
    <col min="10266" max="10270" width="0" style="7" hidden="1" customWidth="1"/>
    <col min="10271" max="10271" width="10" style="7" customWidth="1"/>
    <col min="10272" max="10275" width="9.140625" style="7"/>
    <col min="10276" max="10277" width="10.140625" style="7" customWidth="1"/>
    <col min="10278" max="10278" width="9.140625" style="7"/>
    <col min="10279" max="10279" width="11.7109375" style="7" customWidth="1"/>
    <col min="10280" max="10280" width="8.28515625" style="7" customWidth="1"/>
    <col min="10281" max="10281" width="11" style="7" customWidth="1"/>
    <col min="10282" max="10282" width="10.42578125" style="7" customWidth="1"/>
    <col min="10283" max="10283" width="10.7109375" style="7" customWidth="1"/>
    <col min="10284" max="10506" width="9.140625" style="7"/>
    <col min="10507" max="10511" width="0" style="7" hidden="1" customWidth="1"/>
    <col min="10512" max="10512" width="19.140625" style="7" customWidth="1"/>
    <col min="10513" max="10513" width="9.140625" style="7"/>
    <col min="10514" max="10517" width="0" style="7" hidden="1" customWidth="1"/>
    <col min="10518" max="10518" width="9.85546875" style="7" customWidth="1"/>
    <col min="10519" max="10519" width="9.140625" style="7"/>
    <col min="10520" max="10520" width="9.42578125" style="7" customWidth="1"/>
    <col min="10521" max="10521" width="9.140625" style="7"/>
    <col min="10522" max="10526" width="0" style="7" hidden="1" customWidth="1"/>
    <col min="10527" max="10527" width="10" style="7" customWidth="1"/>
    <col min="10528" max="10531" width="9.140625" style="7"/>
    <col min="10532" max="10533" width="10.140625" style="7" customWidth="1"/>
    <col min="10534" max="10534" width="9.140625" style="7"/>
    <col min="10535" max="10535" width="11.7109375" style="7" customWidth="1"/>
    <col min="10536" max="10536" width="8.28515625" style="7" customWidth="1"/>
    <col min="10537" max="10537" width="11" style="7" customWidth="1"/>
    <col min="10538" max="10538" width="10.42578125" style="7" customWidth="1"/>
    <col min="10539" max="10539" width="10.7109375" style="7" customWidth="1"/>
    <col min="10540" max="10762" width="9.140625" style="7"/>
    <col min="10763" max="10767" width="0" style="7" hidden="1" customWidth="1"/>
    <col min="10768" max="10768" width="19.140625" style="7" customWidth="1"/>
    <col min="10769" max="10769" width="9.140625" style="7"/>
    <col min="10770" max="10773" width="0" style="7" hidden="1" customWidth="1"/>
    <col min="10774" max="10774" width="9.85546875" style="7" customWidth="1"/>
    <col min="10775" max="10775" width="9.140625" style="7"/>
    <col min="10776" max="10776" width="9.42578125" style="7" customWidth="1"/>
    <col min="10777" max="10777" width="9.140625" style="7"/>
    <col min="10778" max="10782" width="0" style="7" hidden="1" customWidth="1"/>
    <col min="10783" max="10783" width="10" style="7" customWidth="1"/>
    <col min="10784" max="10787" width="9.140625" style="7"/>
    <col min="10788" max="10789" width="10.140625" style="7" customWidth="1"/>
    <col min="10790" max="10790" width="9.140625" style="7"/>
    <col min="10791" max="10791" width="11.7109375" style="7" customWidth="1"/>
    <col min="10792" max="10792" width="8.28515625" style="7" customWidth="1"/>
    <col min="10793" max="10793" width="11" style="7" customWidth="1"/>
    <col min="10794" max="10794" width="10.42578125" style="7" customWidth="1"/>
    <col min="10795" max="10795" width="10.7109375" style="7" customWidth="1"/>
    <col min="10796" max="11018" width="9.140625" style="7"/>
    <col min="11019" max="11023" width="0" style="7" hidden="1" customWidth="1"/>
    <col min="11024" max="11024" width="19.140625" style="7" customWidth="1"/>
    <col min="11025" max="11025" width="9.140625" style="7"/>
    <col min="11026" max="11029" width="0" style="7" hidden="1" customWidth="1"/>
    <col min="11030" max="11030" width="9.85546875" style="7" customWidth="1"/>
    <col min="11031" max="11031" width="9.140625" style="7"/>
    <col min="11032" max="11032" width="9.42578125" style="7" customWidth="1"/>
    <col min="11033" max="11033" width="9.140625" style="7"/>
    <col min="11034" max="11038" width="0" style="7" hidden="1" customWidth="1"/>
    <col min="11039" max="11039" width="10" style="7" customWidth="1"/>
    <col min="11040" max="11043" width="9.140625" style="7"/>
    <col min="11044" max="11045" width="10.140625" style="7" customWidth="1"/>
    <col min="11046" max="11046" width="9.140625" style="7"/>
    <col min="11047" max="11047" width="11.7109375" style="7" customWidth="1"/>
    <col min="11048" max="11048" width="8.28515625" style="7" customWidth="1"/>
    <col min="11049" max="11049" width="11" style="7" customWidth="1"/>
    <col min="11050" max="11050" width="10.42578125" style="7" customWidth="1"/>
    <col min="11051" max="11051" width="10.7109375" style="7" customWidth="1"/>
    <col min="11052" max="11274" width="9.140625" style="7"/>
    <col min="11275" max="11279" width="0" style="7" hidden="1" customWidth="1"/>
    <col min="11280" max="11280" width="19.140625" style="7" customWidth="1"/>
    <col min="11281" max="11281" width="9.140625" style="7"/>
    <col min="11282" max="11285" width="0" style="7" hidden="1" customWidth="1"/>
    <col min="11286" max="11286" width="9.85546875" style="7" customWidth="1"/>
    <col min="11287" max="11287" width="9.140625" style="7"/>
    <col min="11288" max="11288" width="9.42578125" style="7" customWidth="1"/>
    <col min="11289" max="11289" width="9.140625" style="7"/>
    <col min="11290" max="11294" width="0" style="7" hidden="1" customWidth="1"/>
    <col min="11295" max="11295" width="10" style="7" customWidth="1"/>
    <col min="11296" max="11299" width="9.140625" style="7"/>
    <col min="11300" max="11301" width="10.140625" style="7" customWidth="1"/>
    <col min="11302" max="11302" width="9.140625" style="7"/>
    <col min="11303" max="11303" width="11.7109375" style="7" customWidth="1"/>
    <col min="11304" max="11304" width="8.28515625" style="7" customWidth="1"/>
    <col min="11305" max="11305" width="11" style="7" customWidth="1"/>
    <col min="11306" max="11306" width="10.42578125" style="7" customWidth="1"/>
    <col min="11307" max="11307" width="10.7109375" style="7" customWidth="1"/>
    <col min="11308" max="11530" width="9.140625" style="7"/>
    <col min="11531" max="11535" width="0" style="7" hidden="1" customWidth="1"/>
    <col min="11536" max="11536" width="19.140625" style="7" customWidth="1"/>
    <col min="11537" max="11537" width="9.140625" style="7"/>
    <col min="11538" max="11541" width="0" style="7" hidden="1" customWidth="1"/>
    <col min="11542" max="11542" width="9.85546875" style="7" customWidth="1"/>
    <col min="11543" max="11543" width="9.140625" style="7"/>
    <col min="11544" max="11544" width="9.42578125" style="7" customWidth="1"/>
    <col min="11545" max="11545" width="9.140625" style="7"/>
    <col min="11546" max="11550" width="0" style="7" hidden="1" customWidth="1"/>
    <col min="11551" max="11551" width="10" style="7" customWidth="1"/>
    <col min="11552" max="11555" width="9.140625" style="7"/>
    <col min="11556" max="11557" width="10.140625" style="7" customWidth="1"/>
    <col min="11558" max="11558" width="9.140625" style="7"/>
    <col min="11559" max="11559" width="11.7109375" style="7" customWidth="1"/>
    <col min="11560" max="11560" width="8.28515625" style="7" customWidth="1"/>
    <col min="11561" max="11561" width="11" style="7" customWidth="1"/>
    <col min="11562" max="11562" width="10.42578125" style="7" customWidth="1"/>
    <col min="11563" max="11563" width="10.7109375" style="7" customWidth="1"/>
    <col min="11564" max="11786" width="9.140625" style="7"/>
    <col min="11787" max="11791" width="0" style="7" hidden="1" customWidth="1"/>
    <col min="11792" max="11792" width="19.140625" style="7" customWidth="1"/>
    <col min="11793" max="11793" width="9.140625" style="7"/>
    <col min="11794" max="11797" width="0" style="7" hidden="1" customWidth="1"/>
    <col min="11798" max="11798" width="9.85546875" style="7" customWidth="1"/>
    <col min="11799" max="11799" width="9.140625" style="7"/>
    <col min="11800" max="11800" width="9.42578125" style="7" customWidth="1"/>
    <col min="11801" max="11801" width="9.140625" style="7"/>
    <col min="11802" max="11806" width="0" style="7" hidden="1" customWidth="1"/>
    <col min="11807" max="11807" width="10" style="7" customWidth="1"/>
    <col min="11808" max="11811" width="9.140625" style="7"/>
    <col min="11812" max="11813" width="10.140625" style="7" customWidth="1"/>
    <col min="11814" max="11814" width="9.140625" style="7"/>
    <col min="11815" max="11815" width="11.7109375" style="7" customWidth="1"/>
    <col min="11816" max="11816" width="8.28515625" style="7" customWidth="1"/>
    <col min="11817" max="11817" width="11" style="7" customWidth="1"/>
    <col min="11818" max="11818" width="10.42578125" style="7" customWidth="1"/>
    <col min="11819" max="11819" width="10.7109375" style="7" customWidth="1"/>
    <col min="11820" max="12042" width="9.140625" style="7"/>
    <col min="12043" max="12047" width="0" style="7" hidden="1" customWidth="1"/>
    <col min="12048" max="12048" width="19.140625" style="7" customWidth="1"/>
    <col min="12049" max="12049" width="9.140625" style="7"/>
    <col min="12050" max="12053" width="0" style="7" hidden="1" customWidth="1"/>
    <col min="12054" max="12054" width="9.85546875" style="7" customWidth="1"/>
    <col min="12055" max="12055" width="9.140625" style="7"/>
    <col min="12056" max="12056" width="9.42578125" style="7" customWidth="1"/>
    <col min="12057" max="12057" width="9.140625" style="7"/>
    <col min="12058" max="12062" width="0" style="7" hidden="1" customWidth="1"/>
    <col min="12063" max="12063" width="10" style="7" customWidth="1"/>
    <col min="12064" max="12067" width="9.140625" style="7"/>
    <col min="12068" max="12069" width="10.140625" style="7" customWidth="1"/>
    <col min="12070" max="12070" width="9.140625" style="7"/>
    <col min="12071" max="12071" width="11.7109375" style="7" customWidth="1"/>
    <col min="12072" max="12072" width="8.28515625" style="7" customWidth="1"/>
    <col min="12073" max="12073" width="11" style="7" customWidth="1"/>
    <col min="12074" max="12074" width="10.42578125" style="7" customWidth="1"/>
    <col min="12075" max="12075" width="10.7109375" style="7" customWidth="1"/>
    <col min="12076" max="12298" width="9.140625" style="7"/>
    <col min="12299" max="12303" width="0" style="7" hidden="1" customWidth="1"/>
    <col min="12304" max="12304" width="19.140625" style="7" customWidth="1"/>
    <col min="12305" max="12305" width="9.140625" style="7"/>
    <col min="12306" max="12309" width="0" style="7" hidden="1" customWidth="1"/>
    <col min="12310" max="12310" width="9.85546875" style="7" customWidth="1"/>
    <col min="12311" max="12311" width="9.140625" style="7"/>
    <col min="12312" max="12312" width="9.42578125" style="7" customWidth="1"/>
    <col min="12313" max="12313" width="9.140625" style="7"/>
    <col min="12314" max="12318" width="0" style="7" hidden="1" customWidth="1"/>
    <col min="12319" max="12319" width="10" style="7" customWidth="1"/>
    <col min="12320" max="12323" width="9.140625" style="7"/>
    <col min="12324" max="12325" width="10.140625" style="7" customWidth="1"/>
    <col min="12326" max="12326" width="9.140625" style="7"/>
    <col min="12327" max="12327" width="11.7109375" style="7" customWidth="1"/>
    <col min="12328" max="12328" width="8.28515625" style="7" customWidth="1"/>
    <col min="12329" max="12329" width="11" style="7" customWidth="1"/>
    <col min="12330" max="12330" width="10.42578125" style="7" customWidth="1"/>
    <col min="12331" max="12331" width="10.7109375" style="7" customWidth="1"/>
    <col min="12332" max="12554" width="9.140625" style="7"/>
    <col min="12555" max="12559" width="0" style="7" hidden="1" customWidth="1"/>
    <col min="12560" max="12560" width="19.140625" style="7" customWidth="1"/>
    <col min="12561" max="12561" width="9.140625" style="7"/>
    <col min="12562" max="12565" width="0" style="7" hidden="1" customWidth="1"/>
    <col min="12566" max="12566" width="9.85546875" style="7" customWidth="1"/>
    <col min="12567" max="12567" width="9.140625" style="7"/>
    <col min="12568" max="12568" width="9.42578125" style="7" customWidth="1"/>
    <col min="12569" max="12569" width="9.140625" style="7"/>
    <col min="12570" max="12574" width="0" style="7" hidden="1" customWidth="1"/>
    <col min="12575" max="12575" width="10" style="7" customWidth="1"/>
    <col min="12576" max="12579" width="9.140625" style="7"/>
    <col min="12580" max="12581" width="10.140625" style="7" customWidth="1"/>
    <col min="12582" max="12582" width="9.140625" style="7"/>
    <col min="12583" max="12583" width="11.7109375" style="7" customWidth="1"/>
    <col min="12584" max="12584" width="8.28515625" style="7" customWidth="1"/>
    <col min="12585" max="12585" width="11" style="7" customWidth="1"/>
    <col min="12586" max="12586" width="10.42578125" style="7" customWidth="1"/>
    <col min="12587" max="12587" width="10.7109375" style="7" customWidth="1"/>
    <col min="12588" max="12810" width="9.140625" style="7"/>
    <col min="12811" max="12815" width="0" style="7" hidden="1" customWidth="1"/>
    <col min="12816" max="12816" width="19.140625" style="7" customWidth="1"/>
    <col min="12817" max="12817" width="9.140625" style="7"/>
    <col min="12818" max="12821" width="0" style="7" hidden="1" customWidth="1"/>
    <col min="12822" max="12822" width="9.85546875" style="7" customWidth="1"/>
    <col min="12823" max="12823" width="9.140625" style="7"/>
    <col min="12824" max="12824" width="9.42578125" style="7" customWidth="1"/>
    <col min="12825" max="12825" width="9.140625" style="7"/>
    <col min="12826" max="12830" width="0" style="7" hidden="1" customWidth="1"/>
    <col min="12831" max="12831" width="10" style="7" customWidth="1"/>
    <col min="12832" max="12835" width="9.140625" style="7"/>
    <col min="12836" max="12837" width="10.140625" style="7" customWidth="1"/>
    <col min="12838" max="12838" width="9.140625" style="7"/>
    <col min="12839" max="12839" width="11.7109375" style="7" customWidth="1"/>
    <col min="12840" max="12840" width="8.28515625" style="7" customWidth="1"/>
    <col min="12841" max="12841" width="11" style="7" customWidth="1"/>
    <col min="12842" max="12842" width="10.42578125" style="7" customWidth="1"/>
    <col min="12843" max="12843" width="10.7109375" style="7" customWidth="1"/>
    <col min="12844" max="13066" width="9.140625" style="7"/>
    <col min="13067" max="13071" width="0" style="7" hidden="1" customWidth="1"/>
    <col min="13072" max="13072" width="19.140625" style="7" customWidth="1"/>
    <col min="13073" max="13073" width="9.140625" style="7"/>
    <col min="13074" max="13077" width="0" style="7" hidden="1" customWidth="1"/>
    <col min="13078" max="13078" width="9.85546875" style="7" customWidth="1"/>
    <col min="13079" max="13079" width="9.140625" style="7"/>
    <col min="13080" max="13080" width="9.42578125" style="7" customWidth="1"/>
    <col min="13081" max="13081" width="9.140625" style="7"/>
    <col min="13082" max="13086" width="0" style="7" hidden="1" customWidth="1"/>
    <col min="13087" max="13087" width="10" style="7" customWidth="1"/>
    <col min="13088" max="13091" width="9.140625" style="7"/>
    <col min="13092" max="13093" width="10.140625" style="7" customWidth="1"/>
    <col min="13094" max="13094" width="9.140625" style="7"/>
    <col min="13095" max="13095" width="11.7109375" style="7" customWidth="1"/>
    <col min="13096" max="13096" width="8.28515625" style="7" customWidth="1"/>
    <col min="13097" max="13097" width="11" style="7" customWidth="1"/>
    <col min="13098" max="13098" width="10.42578125" style="7" customWidth="1"/>
    <col min="13099" max="13099" width="10.7109375" style="7" customWidth="1"/>
    <col min="13100" max="13322" width="9.140625" style="7"/>
    <col min="13323" max="13327" width="0" style="7" hidden="1" customWidth="1"/>
    <col min="13328" max="13328" width="19.140625" style="7" customWidth="1"/>
    <col min="13329" max="13329" width="9.140625" style="7"/>
    <col min="13330" max="13333" width="0" style="7" hidden="1" customWidth="1"/>
    <col min="13334" max="13334" width="9.85546875" style="7" customWidth="1"/>
    <col min="13335" max="13335" width="9.140625" style="7"/>
    <col min="13336" max="13336" width="9.42578125" style="7" customWidth="1"/>
    <col min="13337" max="13337" width="9.140625" style="7"/>
    <col min="13338" max="13342" width="0" style="7" hidden="1" customWidth="1"/>
    <col min="13343" max="13343" width="10" style="7" customWidth="1"/>
    <col min="13344" max="13347" width="9.140625" style="7"/>
    <col min="13348" max="13349" width="10.140625" style="7" customWidth="1"/>
    <col min="13350" max="13350" width="9.140625" style="7"/>
    <col min="13351" max="13351" width="11.7109375" style="7" customWidth="1"/>
    <col min="13352" max="13352" width="8.28515625" style="7" customWidth="1"/>
    <col min="13353" max="13353" width="11" style="7" customWidth="1"/>
    <col min="13354" max="13354" width="10.42578125" style="7" customWidth="1"/>
    <col min="13355" max="13355" width="10.7109375" style="7" customWidth="1"/>
    <col min="13356" max="13578" width="9.140625" style="7"/>
    <col min="13579" max="13583" width="0" style="7" hidden="1" customWidth="1"/>
    <col min="13584" max="13584" width="19.140625" style="7" customWidth="1"/>
    <col min="13585" max="13585" width="9.140625" style="7"/>
    <col min="13586" max="13589" width="0" style="7" hidden="1" customWidth="1"/>
    <col min="13590" max="13590" width="9.85546875" style="7" customWidth="1"/>
    <col min="13591" max="13591" width="9.140625" style="7"/>
    <col min="13592" max="13592" width="9.42578125" style="7" customWidth="1"/>
    <col min="13593" max="13593" width="9.140625" style="7"/>
    <col min="13594" max="13598" width="0" style="7" hidden="1" customWidth="1"/>
    <col min="13599" max="13599" width="10" style="7" customWidth="1"/>
    <col min="13600" max="13603" width="9.140625" style="7"/>
    <col min="13604" max="13605" width="10.140625" style="7" customWidth="1"/>
    <col min="13606" max="13606" width="9.140625" style="7"/>
    <col min="13607" max="13607" width="11.7109375" style="7" customWidth="1"/>
    <col min="13608" max="13608" width="8.28515625" style="7" customWidth="1"/>
    <col min="13609" max="13609" width="11" style="7" customWidth="1"/>
    <col min="13610" max="13610" width="10.42578125" style="7" customWidth="1"/>
    <col min="13611" max="13611" width="10.7109375" style="7" customWidth="1"/>
    <col min="13612" max="13834" width="9.140625" style="7"/>
    <col min="13835" max="13839" width="0" style="7" hidden="1" customWidth="1"/>
    <col min="13840" max="13840" width="19.140625" style="7" customWidth="1"/>
    <col min="13841" max="13841" width="9.140625" style="7"/>
    <col min="13842" max="13845" width="0" style="7" hidden="1" customWidth="1"/>
    <col min="13846" max="13846" width="9.85546875" style="7" customWidth="1"/>
    <col min="13847" max="13847" width="9.140625" style="7"/>
    <col min="13848" max="13848" width="9.42578125" style="7" customWidth="1"/>
    <col min="13849" max="13849" width="9.140625" style="7"/>
    <col min="13850" max="13854" width="0" style="7" hidden="1" customWidth="1"/>
    <col min="13855" max="13855" width="10" style="7" customWidth="1"/>
    <col min="13856" max="13859" width="9.140625" style="7"/>
    <col min="13860" max="13861" width="10.140625" style="7" customWidth="1"/>
    <col min="13862" max="13862" width="9.140625" style="7"/>
    <col min="13863" max="13863" width="11.7109375" style="7" customWidth="1"/>
    <col min="13864" max="13864" width="8.28515625" style="7" customWidth="1"/>
    <col min="13865" max="13865" width="11" style="7" customWidth="1"/>
    <col min="13866" max="13866" width="10.42578125" style="7" customWidth="1"/>
    <col min="13867" max="13867" width="10.7109375" style="7" customWidth="1"/>
    <col min="13868" max="14090" width="9.140625" style="7"/>
    <col min="14091" max="14095" width="0" style="7" hidden="1" customWidth="1"/>
    <col min="14096" max="14096" width="19.140625" style="7" customWidth="1"/>
    <col min="14097" max="14097" width="9.140625" style="7"/>
    <col min="14098" max="14101" width="0" style="7" hidden="1" customWidth="1"/>
    <col min="14102" max="14102" width="9.85546875" style="7" customWidth="1"/>
    <col min="14103" max="14103" width="9.140625" style="7"/>
    <col min="14104" max="14104" width="9.42578125" style="7" customWidth="1"/>
    <col min="14105" max="14105" width="9.140625" style="7"/>
    <col min="14106" max="14110" width="0" style="7" hidden="1" customWidth="1"/>
    <col min="14111" max="14111" width="10" style="7" customWidth="1"/>
    <col min="14112" max="14115" width="9.140625" style="7"/>
    <col min="14116" max="14117" width="10.140625" style="7" customWidth="1"/>
    <col min="14118" max="14118" width="9.140625" style="7"/>
    <col min="14119" max="14119" width="11.7109375" style="7" customWidth="1"/>
    <col min="14120" max="14120" width="8.28515625" style="7" customWidth="1"/>
    <col min="14121" max="14121" width="11" style="7" customWidth="1"/>
    <col min="14122" max="14122" width="10.42578125" style="7" customWidth="1"/>
    <col min="14123" max="14123" width="10.7109375" style="7" customWidth="1"/>
    <col min="14124" max="14346" width="9.140625" style="7"/>
    <col min="14347" max="14351" width="0" style="7" hidden="1" customWidth="1"/>
    <col min="14352" max="14352" width="19.140625" style="7" customWidth="1"/>
    <col min="14353" max="14353" width="9.140625" style="7"/>
    <col min="14354" max="14357" width="0" style="7" hidden="1" customWidth="1"/>
    <col min="14358" max="14358" width="9.85546875" style="7" customWidth="1"/>
    <col min="14359" max="14359" width="9.140625" style="7"/>
    <col min="14360" max="14360" width="9.42578125" style="7" customWidth="1"/>
    <col min="14361" max="14361" width="9.140625" style="7"/>
    <col min="14362" max="14366" width="0" style="7" hidden="1" customWidth="1"/>
    <col min="14367" max="14367" width="10" style="7" customWidth="1"/>
    <col min="14368" max="14371" width="9.140625" style="7"/>
    <col min="14372" max="14373" width="10.140625" style="7" customWidth="1"/>
    <col min="14374" max="14374" width="9.140625" style="7"/>
    <col min="14375" max="14375" width="11.7109375" style="7" customWidth="1"/>
    <col min="14376" max="14376" width="8.28515625" style="7" customWidth="1"/>
    <col min="14377" max="14377" width="11" style="7" customWidth="1"/>
    <col min="14378" max="14378" width="10.42578125" style="7" customWidth="1"/>
    <col min="14379" max="14379" width="10.7109375" style="7" customWidth="1"/>
    <col min="14380" max="14602" width="9.140625" style="7"/>
    <col min="14603" max="14607" width="0" style="7" hidden="1" customWidth="1"/>
    <col min="14608" max="14608" width="19.140625" style="7" customWidth="1"/>
    <col min="14609" max="14609" width="9.140625" style="7"/>
    <col min="14610" max="14613" width="0" style="7" hidden="1" customWidth="1"/>
    <col min="14614" max="14614" width="9.85546875" style="7" customWidth="1"/>
    <col min="14615" max="14615" width="9.140625" style="7"/>
    <col min="14616" max="14616" width="9.42578125" style="7" customWidth="1"/>
    <col min="14617" max="14617" width="9.140625" style="7"/>
    <col min="14618" max="14622" width="0" style="7" hidden="1" customWidth="1"/>
    <col min="14623" max="14623" width="10" style="7" customWidth="1"/>
    <col min="14624" max="14627" width="9.140625" style="7"/>
    <col min="14628" max="14629" width="10.140625" style="7" customWidth="1"/>
    <col min="14630" max="14630" width="9.140625" style="7"/>
    <col min="14631" max="14631" width="11.7109375" style="7" customWidth="1"/>
    <col min="14632" max="14632" width="8.28515625" style="7" customWidth="1"/>
    <col min="14633" max="14633" width="11" style="7" customWidth="1"/>
    <col min="14634" max="14634" width="10.42578125" style="7" customWidth="1"/>
    <col min="14635" max="14635" width="10.7109375" style="7" customWidth="1"/>
    <col min="14636" max="14858" width="9.140625" style="7"/>
    <col min="14859" max="14863" width="0" style="7" hidden="1" customWidth="1"/>
    <col min="14864" max="14864" width="19.140625" style="7" customWidth="1"/>
    <col min="14865" max="14865" width="9.140625" style="7"/>
    <col min="14866" max="14869" width="0" style="7" hidden="1" customWidth="1"/>
    <col min="14870" max="14870" width="9.85546875" style="7" customWidth="1"/>
    <col min="14871" max="14871" width="9.140625" style="7"/>
    <col min="14872" max="14872" width="9.42578125" style="7" customWidth="1"/>
    <col min="14873" max="14873" width="9.140625" style="7"/>
    <col min="14874" max="14878" width="0" style="7" hidden="1" customWidth="1"/>
    <col min="14879" max="14879" width="10" style="7" customWidth="1"/>
    <col min="14880" max="14883" width="9.140625" style="7"/>
    <col min="14884" max="14885" width="10.140625" style="7" customWidth="1"/>
    <col min="14886" max="14886" width="9.140625" style="7"/>
    <col min="14887" max="14887" width="11.7109375" style="7" customWidth="1"/>
    <col min="14888" max="14888" width="8.28515625" style="7" customWidth="1"/>
    <col min="14889" max="14889" width="11" style="7" customWidth="1"/>
    <col min="14890" max="14890" width="10.42578125" style="7" customWidth="1"/>
    <col min="14891" max="14891" width="10.7109375" style="7" customWidth="1"/>
    <col min="14892" max="15114" width="9.140625" style="7"/>
    <col min="15115" max="15119" width="0" style="7" hidden="1" customWidth="1"/>
    <col min="15120" max="15120" width="19.140625" style="7" customWidth="1"/>
    <col min="15121" max="15121" width="9.140625" style="7"/>
    <col min="15122" max="15125" width="0" style="7" hidden="1" customWidth="1"/>
    <col min="15126" max="15126" width="9.85546875" style="7" customWidth="1"/>
    <col min="15127" max="15127" width="9.140625" style="7"/>
    <col min="15128" max="15128" width="9.42578125" style="7" customWidth="1"/>
    <col min="15129" max="15129" width="9.140625" style="7"/>
    <col min="15130" max="15134" width="0" style="7" hidden="1" customWidth="1"/>
    <col min="15135" max="15135" width="10" style="7" customWidth="1"/>
    <col min="15136" max="15139" width="9.140625" style="7"/>
    <col min="15140" max="15141" width="10.140625" style="7" customWidth="1"/>
    <col min="15142" max="15142" width="9.140625" style="7"/>
    <col min="15143" max="15143" width="11.7109375" style="7" customWidth="1"/>
    <col min="15144" max="15144" width="8.28515625" style="7" customWidth="1"/>
    <col min="15145" max="15145" width="11" style="7" customWidth="1"/>
    <col min="15146" max="15146" width="10.42578125" style="7" customWidth="1"/>
    <col min="15147" max="15147" width="10.7109375" style="7" customWidth="1"/>
    <col min="15148" max="15370" width="9.140625" style="7"/>
    <col min="15371" max="15375" width="0" style="7" hidden="1" customWidth="1"/>
    <col min="15376" max="15376" width="19.140625" style="7" customWidth="1"/>
    <col min="15377" max="15377" width="9.140625" style="7"/>
    <col min="15378" max="15381" width="0" style="7" hidden="1" customWidth="1"/>
    <col min="15382" max="15382" width="9.85546875" style="7" customWidth="1"/>
    <col min="15383" max="15383" width="9.140625" style="7"/>
    <col min="15384" max="15384" width="9.42578125" style="7" customWidth="1"/>
    <col min="15385" max="15385" width="9.140625" style="7"/>
    <col min="15386" max="15390" width="0" style="7" hidden="1" customWidth="1"/>
    <col min="15391" max="15391" width="10" style="7" customWidth="1"/>
    <col min="15392" max="15395" width="9.140625" style="7"/>
    <col min="15396" max="15397" width="10.140625" style="7" customWidth="1"/>
    <col min="15398" max="15398" width="9.140625" style="7"/>
    <col min="15399" max="15399" width="11.7109375" style="7" customWidth="1"/>
    <col min="15400" max="15400" width="8.28515625" style="7" customWidth="1"/>
    <col min="15401" max="15401" width="11" style="7" customWidth="1"/>
    <col min="15402" max="15402" width="10.42578125" style="7" customWidth="1"/>
    <col min="15403" max="15403" width="10.7109375" style="7" customWidth="1"/>
    <col min="15404" max="15626" width="9.140625" style="7"/>
    <col min="15627" max="15631" width="0" style="7" hidden="1" customWidth="1"/>
    <col min="15632" max="15632" width="19.140625" style="7" customWidth="1"/>
    <col min="15633" max="15633" width="9.140625" style="7"/>
    <col min="15634" max="15637" width="0" style="7" hidden="1" customWidth="1"/>
    <col min="15638" max="15638" width="9.85546875" style="7" customWidth="1"/>
    <col min="15639" max="15639" width="9.140625" style="7"/>
    <col min="15640" max="15640" width="9.42578125" style="7" customWidth="1"/>
    <col min="15641" max="15641" width="9.140625" style="7"/>
    <col min="15642" max="15646" width="0" style="7" hidden="1" customWidth="1"/>
    <col min="15647" max="15647" width="10" style="7" customWidth="1"/>
    <col min="15648" max="15651" width="9.140625" style="7"/>
    <col min="15652" max="15653" width="10.140625" style="7" customWidth="1"/>
    <col min="15654" max="15654" width="9.140625" style="7"/>
    <col min="15655" max="15655" width="11.7109375" style="7" customWidth="1"/>
    <col min="15656" max="15656" width="8.28515625" style="7" customWidth="1"/>
    <col min="15657" max="15657" width="11" style="7" customWidth="1"/>
    <col min="15658" max="15658" width="10.42578125" style="7" customWidth="1"/>
    <col min="15659" max="15659" width="10.7109375" style="7" customWidth="1"/>
    <col min="15660" max="15882" width="9.140625" style="7"/>
    <col min="15883" max="15887" width="0" style="7" hidden="1" customWidth="1"/>
    <col min="15888" max="15888" width="19.140625" style="7" customWidth="1"/>
    <col min="15889" max="15889" width="9.140625" style="7"/>
    <col min="15890" max="15893" width="0" style="7" hidden="1" customWidth="1"/>
    <col min="15894" max="15894" width="9.85546875" style="7" customWidth="1"/>
    <col min="15895" max="15895" width="9.140625" style="7"/>
    <col min="15896" max="15896" width="9.42578125" style="7" customWidth="1"/>
    <col min="15897" max="15897" width="9.140625" style="7"/>
    <col min="15898" max="15902" width="0" style="7" hidden="1" customWidth="1"/>
    <col min="15903" max="15903" width="10" style="7" customWidth="1"/>
    <col min="15904" max="15907" width="9.140625" style="7"/>
    <col min="15908" max="15909" width="10.140625" style="7" customWidth="1"/>
    <col min="15910" max="15910" width="9.140625" style="7"/>
    <col min="15911" max="15911" width="11.7109375" style="7" customWidth="1"/>
    <col min="15912" max="15912" width="8.28515625" style="7" customWidth="1"/>
    <col min="15913" max="15913" width="11" style="7" customWidth="1"/>
    <col min="15914" max="15914" width="10.42578125" style="7" customWidth="1"/>
    <col min="15915" max="15915" width="10.7109375" style="7" customWidth="1"/>
    <col min="15916" max="16138" width="9.140625" style="7"/>
    <col min="16139" max="16143" width="0" style="7" hidden="1" customWidth="1"/>
    <col min="16144" max="16144" width="19.140625" style="7" customWidth="1"/>
    <col min="16145" max="16145" width="9.140625" style="7"/>
    <col min="16146" max="16149" width="0" style="7" hidden="1" customWidth="1"/>
    <col min="16150" max="16150" width="9.85546875" style="7" customWidth="1"/>
    <col min="16151" max="16151" width="9.140625" style="7"/>
    <col min="16152" max="16152" width="9.42578125" style="7" customWidth="1"/>
    <col min="16153" max="16153" width="9.140625" style="7"/>
    <col min="16154" max="16158" width="0" style="7" hidden="1" customWidth="1"/>
    <col min="16159" max="16159" width="10" style="7" customWidth="1"/>
    <col min="16160" max="16163" width="9.140625" style="7"/>
    <col min="16164" max="16165" width="10.140625" style="7" customWidth="1"/>
    <col min="16166" max="16166" width="9.140625" style="7"/>
    <col min="16167" max="16167" width="11.7109375" style="7" customWidth="1"/>
    <col min="16168" max="16168" width="8.28515625" style="7" customWidth="1"/>
    <col min="16169" max="16169" width="11" style="7" customWidth="1"/>
    <col min="16170" max="16170" width="10.42578125" style="7" customWidth="1"/>
    <col min="16171" max="16171" width="10.7109375" style="7" customWidth="1"/>
    <col min="16172" max="16384" width="9.140625" style="7"/>
  </cols>
  <sheetData>
    <row r="1" spans="1:43" hidden="1">
      <c r="A1" s="7" t="s">
        <v>8</v>
      </c>
      <c r="B1" s="6" t="s">
        <v>19</v>
      </c>
      <c r="D1" s="6"/>
      <c r="E1" s="6"/>
      <c r="L1" s="34"/>
      <c r="M1" s="34"/>
      <c r="N1" s="34"/>
    </row>
    <row r="2" spans="1:43" hidden="1">
      <c r="A2" s="7" t="s">
        <v>9</v>
      </c>
      <c r="B2" s="6" t="s">
        <v>20</v>
      </c>
      <c r="D2" s="6"/>
      <c r="E2" s="6"/>
    </row>
    <row r="3" spans="1:43" hidden="1">
      <c r="A3" s="7" t="s">
        <v>17</v>
      </c>
      <c r="B3" s="3" t="s">
        <v>342</v>
      </c>
      <c r="D3" s="6"/>
      <c r="E3" s="6"/>
      <c r="F3" s="62" t="s">
        <v>232</v>
      </c>
    </row>
    <row r="4" spans="1:43" hidden="1">
      <c r="A4" s="7" t="s">
        <v>18</v>
      </c>
      <c r="B4" s="6" t="s">
        <v>302</v>
      </c>
      <c r="D4" s="6"/>
      <c r="E4" s="6"/>
      <c r="F4" s="126" t="s">
        <v>322</v>
      </c>
    </row>
    <row r="5" spans="1:43" hidden="1">
      <c r="A5" s="7" t="s">
        <v>93</v>
      </c>
      <c r="B5" s="6" t="s">
        <v>62</v>
      </c>
      <c r="D5" s="6"/>
      <c r="E5" s="6" t="s">
        <v>271</v>
      </c>
      <c r="F5" s="7" t="s">
        <v>273</v>
      </c>
    </row>
    <row r="6" spans="1:43" ht="18" hidden="1" customHeight="1">
      <c r="A6" s="7" t="s">
        <v>21</v>
      </c>
      <c r="B6" s="3" t="s">
        <v>337</v>
      </c>
      <c r="D6" s="6"/>
      <c r="E6" s="6"/>
    </row>
    <row r="7" spans="1:43" ht="12" customHeight="1">
      <c r="B7" s="6"/>
      <c r="D7" s="6"/>
      <c r="E7" s="6"/>
      <c r="AQ7" s="22" t="s">
        <v>329</v>
      </c>
    </row>
    <row r="8" spans="1:43">
      <c r="B8" s="6"/>
      <c r="C8" s="36"/>
      <c r="D8" s="6"/>
      <c r="E8" s="6"/>
      <c r="AM8" s="34"/>
      <c r="AQ8" s="22" t="s">
        <v>46</v>
      </c>
    </row>
    <row r="9" spans="1:43">
      <c r="B9" s="6"/>
      <c r="C9" s="36"/>
      <c r="D9" s="6"/>
      <c r="E9" s="6"/>
      <c r="AM9" s="34"/>
      <c r="AQ9" s="22" t="s">
        <v>52</v>
      </c>
    </row>
    <row r="10" spans="1:43">
      <c r="B10" s="6"/>
      <c r="C10" s="36"/>
      <c r="D10" s="6"/>
      <c r="E10" s="6"/>
      <c r="AM10" s="34"/>
      <c r="AQ10" s="34" t="str">
        <f>" на "&amp;$B$6+1&amp;" год и на плановый период "&amp;$B$6+2&amp;" и "&amp;$B$6+3&amp;" годов"</f>
        <v xml:space="preserve"> на 2019 год и на плановый период 2020 и 2021 годов</v>
      </c>
    </row>
    <row r="11" spans="1:43">
      <c r="B11" s="6"/>
      <c r="C11" s="36"/>
      <c r="D11" s="6"/>
      <c r="E11" s="6"/>
      <c r="AM11" s="34"/>
    </row>
    <row r="12" spans="1:43" ht="33.75" customHeight="1">
      <c r="B12" s="6"/>
      <c r="C12" s="36"/>
      <c r="D12" s="6"/>
      <c r="E12" s="6"/>
      <c r="F12" s="131" t="str">
        <f>"Перечень мероприятий по ГП 028, Рз "&amp;B1&amp;", ПР "&amp;B2&amp; ", ЦС "&amp;B3&amp;" "&amp;F3&amp;", "</f>
        <v xml:space="preserve">Перечень мероприятий по ГП 028, Рз 04, ПР 06, ЦС 28 6 99 50160 "Субсидии на мероприятия федеральной целевой программы "Развитие водохозяйственного комплекса Российской Федерации в 2012 - 2020 годах" государственной программы Российской Федерации "Воспроизводство и использование природных ресурсов", </v>
      </c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1"/>
      <c r="AF12" s="131"/>
      <c r="AG12" s="131"/>
      <c r="AH12" s="131"/>
      <c r="AI12" s="131"/>
      <c r="AJ12" s="131"/>
      <c r="AK12" s="131"/>
      <c r="AL12" s="131"/>
      <c r="AM12" s="131"/>
      <c r="AN12" s="131"/>
      <c r="AO12" s="131"/>
      <c r="AP12" s="131"/>
      <c r="AQ12" s="131"/>
    </row>
    <row r="13" spans="1:43" ht="18" customHeight="1">
      <c r="B13" s="6"/>
      <c r="C13" s="36"/>
      <c r="D13" s="6"/>
      <c r="E13" s="6"/>
      <c r="F13" s="193" t="str">
        <f>"ВР "&amp;B4&amp;" "&amp;F4&amp;""</f>
        <v>ВР 523 "Консолидированные субсидии"</v>
      </c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3"/>
      <c r="Y13" s="193"/>
      <c r="Z13" s="193"/>
      <c r="AA13" s="193"/>
      <c r="AB13" s="193"/>
      <c r="AC13" s="193"/>
      <c r="AD13" s="193"/>
      <c r="AE13" s="193"/>
      <c r="AF13" s="193"/>
      <c r="AG13" s="193"/>
      <c r="AH13" s="193"/>
      <c r="AI13" s="193"/>
      <c r="AJ13" s="193"/>
      <c r="AK13" s="193"/>
      <c r="AL13" s="193"/>
      <c r="AM13" s="193"/>
      <c r="AN13" s="193"/>
      <c r="AO13" s="193"/>
      <c r="AP13" s="193"/>
      <c r="AQ13" s="193"/>
    </row>
    <row r="14" spans="1:43" ht="33.75" customHeight="1">
      <c r="B14" s="6"/>
      <c r="C14" s="36"/>
      <c r="D14" s="6"/>
      <c r="E14" s="6"/>
      <c r="F14" s="131" t="str">
        <f>" на "&amp;B6+1&amp;" год и на плановый период "&amp;B6+2&amp;" и "&amp;B6+3&amp;" годов, включенных в Государственную программу субъекта Российской Федерации"</f>
        <v xml:space="preserve"> на 2019 год и на плановый период 2020 и 2021 годов, включенных в Государственную программу субъекта Российской Федерации</v>
      </c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31"/>
      <c r="AL14" s="131"/>
      <c r="AM14" s="131"/>
      <c r="AN14" s="131"/>
      <c r="AO14" s="131"/>
      <c r="AP14" s="131"/>
      <c r="AQ14" s="131"/>
    </row>
    <row r="15" spans="1:43" ht="15.75" customHeight="1">
      <c r="E15" s="194"/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194"/>
      <c r="R15" s="194"/>
      <c r="S15" s="194"/>
      <c r="T15" s="194"/>
      <c r="U15" s="194"/>
      <c r="V15" s="194"/>
      <c r="W15" s="194"/>
      <c r="X15" s="194"/>
      <c r="Y15" s="194"/>
      <c r="Z15" s="194"/>
      <c r="AA15" s="194"/>
      <c r="AB15" s="194"/>
      <c r="AC15" s="194"/>
      <c r="AD15" s="194"/>
      <c r="AE15" s="194"/>
      <c r="AF15" s="194"/>
      <c r="AG15" s="194"/>
      <c r="AH15" s="194"/>
      <c r="AI15" s="194"/>
      <c r="AJ15" s="194"/>
      <c r="AK15" s="194"/>
      <c r="AL15" s="194"/>
      <c r="AM15" s="194"/>
      <c r="AN15" s="194"/>
      <c r="AO15" s="194"/>
      <c r="AP15" s="194"/>
      <c r="AQ15" s="194"/>
    </row>
    <row r="16" spans="1:43" ht="12.75" customHeight="1">
      <c r="E16" s="161" t="s">
        <v>230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89"/>
      <c r="Q16" s="89"/>
      <c r="R16" s="92"/>
      <c r="S16" s="92"/>
      <c r="T16" s="161" t="s">
        <v>231</v>
      </c>
      <c r="U16" s="161"/>
      <c r="V16" s="161"/>
      <c r="W16" s="161"/>
      <c r="X16" s="161"/>
      <c r="Y16" s="161"/>
      <c r="Z16" s="161"/>
      <c r="AA16" s="161"/>
      <c r="AB16" s="161"/>
      <c r="AC16" s="161"/>
      <c r="AD16" s="161"/>
      <c r="AE16" s="161"/>
      <c r="AF16" s="161"/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</row>
    <row r="17" spans="1:43" ht="26.25" customHeight="1">
      <c r="A17" s="7" t="s">
        <v>28</v>
      </c>
      <c r="B17" s="7" t="s">
        <v>51</v>
      </c>
      <c r="E17" s="162"/>
      <c r="F17" s="162"/>
      <c r="G17" s="162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162"/>
      <c r="Y17" s="162"/>
      <c r="Z17" s="162"/>
      <c r="AA17" s="162"/>
      <c r="AB17" s="162"/>
      <c r="AC17" s="162"/>
      <c r="AD17" s="162"/>
      <c r="AE17" s="162"/>
      <c r="AF17" s="162"/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</row>
    <row r="18" spans="1:43">
      <c r="E18" s="163" t="s">
        <v>29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61"/>
      <c r="Z18" s="161"/>
      <c r="AA18" s="161"/>
      <c r="AB18" s="161"/>
      <c r="AC18" s="161"/>
      <c r="AD18" s="161"/>
      <c r="AE18" s="161"/>
      <c r="AF18" s="161"/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</row>
    <row r="20" spans="1:43" s="28" customFormat="1" ht="18.75" customHeight="1">
      <c r="A20" s="129" t="s">
        <v>23</v>
      </c>
      <c r="B20" s="129" t="s">
        <v>22</v>
      </c>
      <c r="C20" s="129" t="s">
        <v>135</v>
      </c>
      <c r="D20" s="129" t="s">
        <v>144</v>
      </c>
      <c r="E20" s="129" t="s">
        <v>16</v>
      </c>
      <c r="F20" s="129" t="s">
        <v>138</v>
      </c>
      <c r="G20" s="129" t="s">
        <v>150</v>
      </c>
      <c r="H20" s="129" t="s">
        <v>149</v>
      </c>
      <c r="I20" s="129" t="s">
        <v>25</v>
      </c>
      <c r="J20" s="129" t="s">
        <v>24</v>
      </c>
      <c r="K20" s="129" t="s">
        <v>291</v>
      </c>
      <c r="L20" s="129" t="s">
        <v>162</v>
      </c>
      <c r="M20" s="129" t="s">
        <v>0</v>
      </c>
      <c r="N20" s="129" t="s">
        <v>148</v>
      </c>
      <c r="O20" s="129" t="s">
        <v>147</v>
      </c>
      <c r="P20" s="129" t="s">
        <v>292</v>
      </c>
      <c r="Q20" s="129" t="s">
        <v>293</v>
      </c>
      <c r="R20" s="129" t="str">
        <f>"Ожидаемое выполнение в "&amp;B6&amp;" г."</f>
        <v>Ожидаемое выполнение в 2018 г.</v>
      </c>
      <c r="S20" s="129" t="str">
        <f>"Остаток сметной стоимости на 01.01."&amp;B6+1&amp;" в ценах 2001 года"</f>
        <v>Остаток сметной стоимости на 01.01.2019 в ценах 2001 года</v>
      </c>
      <c r="T20" s="129" t="str">
        <f>"Остаток сметной стоимости на 01.01."&amp;B6+1&amp;" в текущих ценах"</f>
        <v>Остаток сметной стоимости на 01.01.2019 в текущих ценах</v>
      </c>
      <c r="U20" s="133" t="s">
        <v>312</v>
      </c>
      <c r="V20" s="134"/>
      <c r="W20" s="134"/>
      <c r="X20" s="134"/>
      <c r="Y20" s="134"/>
      <c r="Z20" s="149"/>
      <c r="AA20" s="133" t="s">
        <v>296</v>
      </c>
      <c r="AB20" s="134"/>
      <c r="AC20" s="134"/>
      <c r="AD20" s="134"/>
      <c r="AE20" s="134"/>
      <c r="AF20" s="149"/>
      <c r="AG20" s="133" t="s">
        <v>324</v>
      </c>
      <c r="AH20" s="134"/>
      <c r="AI20" s="134"/>
      <c r="AJ20" s="134"/>
      <c r="AK20" s="134"/>
      <c r="AL20" s="149"/>
      <c r="AM20" s="129" t="s">
        <v>297</v>
      </c>
      <c r="AN20" s="142" t="s">
        <v>181</v>
      </c>
      <c r="AO20" s="142"/>
      <c r="AP20" s="142"/>
      <c r="AQ20" s="142"/>
    </row>
    <row r="21" spans="1:43" s="28" customFormat="1" ht="51.75" customHeight="1">
      <c r="A21" s="130"/>
      <c r="B21" s="130"/>
      <c r="C21" s="130"/>
      <c r="D21" s="130"/>
      <c r="E21" s="130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30"/>
      <c r="Q21" s="130"/>
      <c r="R21" s="130"/>
      <c r="S21" s="130"/>
      <c r="T21" s="130"/>
      <c r="U21" s="142" t="s">
        <v>306</v>
      </c>
      <c r="V21" s="133" t="s">
        <v>307</v>
      </c>
      <c r="W21" s="160"/>
      <c r="X21" s="160"/>
      <c r="Y21" s="149"/>
      <c r="Z21" s="125" t="s">
        <v>308</v>
      </c>
      <c r="AA21" s="142" t="s">
        <v>306</v>
      </c>
      <c r="AB21" s="133" t="s">
        <v>307</v>
      </c>
      <c r="AC21" s="160"/>
      <c r="AD21" s="160"/>
      <c r="AE21" s="149"/>
      <c r="AF21" s="125" t="s">
        <v>308</v>
      </c>
      <c r="AG21" s="142" t="s">
        <v>306</v>
      </c>
      <c r="AH21" s="133" t="s">
        <v>307</v>
      </c>
      <c r="AI21" s="160"/>
      <c r="AJ21" s="160"/>
      <c r="AK21" s="149"/>
      <c r="AL21" s="125" t="s">
        <v>308</v>
      </c>
      <c r="AM21" s="159"/>
      <c r="AN21" s="157" t="s">
        <v>182</v>
      </c>
      <c r="AO21" s="157" t="s">
        <v>183</v>
      </c>
      <c r="AP21" s="157" t="s">
        <v>236</v>
      </c>
      <c r="AQ21" s="157" t="s">
        <v>184</v>
      </c>
    </row>
    <row r="22" spans="1:43" s="29" customFormat="1" ht="144">
      <c r="A22" s="124"/>
      <c r="B22" s="124">
        <v>1</v>
      </c>
      <c r="C22" s="124">
        <v>2</v>
      </c>
      <c r="D22" s="124">
        <v>3</v>
      </c>
      <c r="E22" s="124">
        <v>1</v>
      </c>
      <c r="F22" s="130"/>
      <c r="G22" s="130">
        <v>3</v>
      </c>
      <c r="H22" s="130">
        <v>4</v>
      </c>
      <c r="I22" s="130">
        <v>4</v>
      </c>
      <c r="J22" s="130">
        <v>5</v>
      </c>
      <c r="K22" s="130">
        <v>6</v>
      </c>
      <c r="L22" s="130">
        <v>7</v>
      </c>
      <c r="M22" s="130">
        <v>8</v>
      </c>
      <c r="N22" s="130">
        <v>9</v>
      </c>
      <c r="O22" s="130">
        <v>10</v>
      </c>
      <c r="P22" s="124">
        <v>11</v>
      </c>
      <c r="Q22" s="124">
        <v>12</v>
      </c>
      <c r="R22" s="124">
        <v>13</v>
      </c>
      <c r="S22" s="124">
        <v>14</v>
      </c>
      <c r="T22" s="124">
        <v>15</v>
      </c>
      <c r="U22" s="152"/>
      <c r="V22" s="124" t="s">
        <v>309</v>
      </c>
      <c r="W22" s="124" t="s">
        <v>310</v>
      </c>
      <c r="X22" s="124" t="s">
        <v>313</v>
      </c>
      <c r="Y22" s="124" t="s">
        <v>331</v>
      </c>
      <c r="Z22" s="124" t="s">
        <v>311</v>
      </c>
      <c r="AA22" s="152"/>
      <c r="AB22" s="124" t="s">
        <v>309</v>
      </c>
      <c r="AC22" s="124" t="s">
        <v>310</v>
      </c>
      <c r="AD22" s="124" t="s">
        <v>313</v>
      </c>
      <c r="AE22" s="124" t="s">
        <v>331</v>
      </c>
      <c r="AF22" s="124" t="s">
        <v>311</v>
      </c>
      <c r="AG22" s="152"/>
      <c r="AH22" s="124" t="s">
        <v>309</v>
      </c>
      <c r="AI22" s="124" t="s">
        <v>310</v>
      </c>
      <c r="AJ22" s="124" t="s">
        <v>313</v>
      </c>
      <c r="AK22" s="124" t="s">
        <v>331</v>
      </c>
      <c r="AL22" s="124" t="s">
        <v>311</v>
      </c>
      <c r="AM22" s="130"/>
      <c r="AN22" s="158"/>
      <c r="AO22" s="158">
        <v>26</v>
      </c>
      <c r="AP22" s="158">
        <v>27</v>
      </c>
      <c r="AQ22" s="158">
        <v>28</v>
      </c>
    </row>
    <row r="23" spans="1:43" s="29" customFormat="1">
      <c r="A23" s="38"/>
      <c r="B23" s="26"/>
      <c r="C23" s="27"/>
      <c r="D23" s="26"/>
      <c r="E23" s="99" t="s">
        <v>303</v>
      </c>
      <c r="F23" s="124">
        <v>1</v>
      </c>
      <c r="G23" s="124">
        <v>2</v>
      </c>
      <c r="H23" s="99" t="s">
        <v>303</v>
      </c>
      <c r="I23" s="99" t="s">
        <v>303</v>
      </c>
      <c r="J23" s="99" t="s">
        <v>303</v>
      </c>
      <c r="K23" s="99" t="s">
        <v>303</v>
      </c>
      <c r="L23" s="124">
        <v>3</v>
      </c>
      <c r="M23" s="124">
        <v>4</v>
      </c>
      <c r="N23" s="124">
        <v>5</v>
      </c>
      <c r="O23" s="124">
        <v>6</v>
      </c>
      <c r="P23" s="99" t="s">
        <v>303</v>
      </c>
      <c r="Q23" s="99" t="s">
        <v>303</v>
      </c>
      <c r="R23" s="99" t="s">
        <v>303</v>
      </c>
      <c r="S23" s="99" t="s">
        <v>303</v>
      </c>
      <c r="T23" s="99" t="s">
        <v>303</v>
      </c>
      <c r="U23" s="124">
        <v>7</v>
      </c>
      <c r="V23" s="124">
        <v>8</v>
      </c>
      <c r="W23" s="124">
        <v>9</v>
      </c>
      <c r="X23" s="124">
        <v>10</v>
      </c>
      <c r="Y23" s="124">
        <v>11</v>
      </c>
      <c r="Z23" s="124">
        <v>12</v>
      </c>
      <c r="AA23" s="124">
        <v>13</v>
      </c>
      <c r="AB23" s="124">
        <v>14</v>
      </c>
      <c r="AC23" s="124">
        <v>15</v>
      </c>
      <c r="AD23" s="124">
        <v>16</v>
      </c>
      <c r="AE23" s="124">
        <v>17</v>
      </c>
      <c r="AF23" s="124">
        <v>18</v>
      </c>
      <c r="AG23" s="124">
        <v>19</v>
      </c>
      <c r="AH23" s="124">
        <v>20</v>
      </c>
      <c r="AI23" s="124">
        <v>21</v>
      </c>
      <c r="AJ23" s="124">
        <v>22</v>
      </c>
      <c r="AK23" s="124">
        <v>23</v>
      </c>
      <c r="AL23" s="124">
        <v>24</v>
      </c>
      <c r="AM23" s="97" t="s">
        <v>330</v>
      </c>
      <c r="AN23" s="98">
        <v>26</v>
      </c>
      <c r="AO23" s="98">
        <v>27</v>
      </c>
      <c r="AP23" s="98">
        <v>28</v>
      </c>
      <c r="AQ23" s="98">
        <v>29</v>
      </c>
    </row>
    <row r="24" spans="1:43" s="29" customFormat="1">
      <c r="A24" s="38"/>
      <c r="B24" s="26"/>
      <c r="C24" s="27"/>
      <c r="D24" s="26"/>
      <c r="E24" s="99"/>
      <c r="F24" s="26"/>
      <c r="G24" s="26"/>
      <c r="H24" s="99"/>
      <c r="I24" s="99"/>
      <c r="J24" s="99"/>
      <c r="K24" s="99"/>
      <c r="L24" s="26"/>
      <c r="M24" s="26"/>
      <c r="N24" s="26"/>
      <c r="O24" s="26"/>
      <c r="P24" s="99"/>
      <c r="Q24" s="99"/>
      <c r="R24" s="99"/>
      <c r="S24" s="99"/>
      <c r="T24" s="99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47"/>
      <c r="AN24" s="20"/>
      <c r="AO24" s="20"/>
      <c r="AP24" s="20"/>
      <c r="AQ24" s="20"/>
    </row>
    <row r="25" spans="1:43">
      <c r="A25" s="7" t="s">
        <v>26</v>
      </c>
      <c r="B25" s="20" t="s">
        <v>27</v>
      </c>
      <c r="C25" s="19"/>
      <c r="D25" s="20"/>
      <c r="E25" s="20"/>
      <c r="F25" s="30" t="s">
        <v>177</v>
      </c>
      <c r="G25" s="20"/>
      <c r="H25" s="20"/>
      <c r="I25" s="20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19"/>
      <c r="AN25" s="20"/>
      <c r="AO25" s="20"/>
      <c r="AP25" s="20"/>
      <c r="AQ25" s="20"/>
    </row>
    <row r="26" spans="1:43">
      <c r="B26" s="20"/>
      <c r="C26" s="19"/>
      <c r="D26" s="20"/>
      <c r="E26" s="20"/>
      <c r="F26" s="30"/>
      <c r="G26" s="20"/>
      <c r="H26" s="20"/>
      <c r="I26" s="20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19"/>
      <c r="AN26" s="20"/>
      <c r="AO26" s="20"/>
      <c r="AP26" s="20"/>
      <c r="AQ26" s="20"/>
    </row>
    <row r="27" spans="1:43">
      <c r="A27" s="7" t="s">
        <v>47</v>
      </c>
      <c r="B27" s="20"/>
      <c r="C27" s="19"/>
      <c r="D27" s="20"/>
      <c r="E27" s="20"/>
      <c r="F27" s="18"/>
      <c r="G27" s="20"/>
      <c r="H27" s="20"/>
      <c r="I27" s="20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19"/>
      <c r="AN27" s="20"/>
      <c r="AO27" s="20"/>
      <c r="AP27" s="20"/>
      <c r="AQ27" s="20"/>
    </row>
    <row r="28" spans="1:43">
      <c r="A28" s="7" t="s">
        <v>47</v>
      </c>
      <c r="B28" s="20"/>
      <c r="C28" s="19"/>
      <c r="D28" s="20"/>
      <c r="E28" s="20"/>
      <c r="F28" s="18"/>
      <c r="G28" s="20"/>
      <c r="H28" s="20"/>
      <c r="I28" s="20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19"/>
      <c r="AN28" s="20"/>
      <c r="AO28" s="20"/>
      <c r="AP28" s="20"/>
      <c r="AQ28" s="20"/>
    </row>
    <row r="29" spans="1:43">
      <c r="A29" s="7" t="s">
        <v>50</v>
      </c>
      <c r="B29" s="20"/>
      <c r="C29" s="19"/>
      <c r="D29" s="20"/>
      <c r="E29" s="20"/>
      <c r="F29" s="20" t="s">
        <v>178</v>
      </c>
      <c r="G29" s="20"/>
      <c r="H29" s="20"/>
      <c r="I29" s="20"/>
      <c r="J29" s="49">
        <f>SUMIF(A26:A28,"ОБЪЕКТ",J26:J28)</f>
        <v>0</v>
      </c>
      <c r="K29" s="49"/>
      <c r="L29" s="49">
        <f>SUMIF(A26:A28,"ОБЪЕКТ",L26:L28)</f>
        <v>0</v>
      </c>
      <c r="M29" s="49">
        <f>SUMIF(A26:A28,"ОБЪЕКТ",M26:M28)</f>
        <v>0</v>
      </c>
      <c r="N29" s="49">
        <f>SUMIF(A26:A28,"ОБЪЕКТ",N26:N28)</f>
        <v>0</v>
      </c>
      <c r="O29" s="49">
        <f>SUMIF(A26:A28,"ОБЪЕКТ",O26:O28)</f>
        <v>0</v>
      </c>
      <c r="P29" s="49"/>
      <c r="Q29" s="49"/>
      <c r="R29" s="49">
        <f>SUMIF(A26:A28,"ОБЪЕКТ",R26:R28)</f>
        <v>0</v>
      </c>
      <c r="S29" s="49">
        <f>SUMIF(A26:A28,"ОБЪЕКТ",S26:S28)</f>
        <v>0</v>
      </c>
      <c r="T29" s="49">
        <f>SUMIF(A26:A28,"ОБЪЕКТ",T26:T28)</f>
        <v>0</v>
      </c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19"/>
      <c r="AN29" s="20"/>
      <c r="AO29" s="20"/>
      <c r="AP29" s="20"/>
      <c r="AQ29" s="20"/>
    </row>
    <row r="30" spans="1:43">
      <c r="B30" s="20"/>
      <c r="C30" s="19"/>
      <c r="D30" s="20"/>
      <c r="E30" s="20"/>
      <c r="F30" s="20"/>
      <c r="G30" s="20"/>
      <c r="H30" s="20"/>
      <c r="I30" s="20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19"/>
      <c r="AN30" s="20"/>
      <c r="AO30" s="20"/>
      <c r="AP30" s="20"/>
      <c r="AQ30" s="20"/>
    </row>
    <row r="31" spans="1:43">
      <c r="A31" s="7" t="s">
        <v>26</v>
      </c>
      <c r="B31" s="20" t="s">
        <v>49</v>
      </c>
      <c r="C31" s="19"/>
      <c r="D31" s="20"/>
      <c r="E31" s="20"/>
      <c r="F31" s="30" t="s">
        <v>179</v>
      </c>
      <c r="G31" s="20"/>
      <c r="H31" s="20"/>
      <c r="I31" s="20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19"/>
      <c r="AN31" s="20"/>
      <c r="AO31" s="20"/>
      <c r="AP31" s="20"/>
      <c r="AQ31" s="20"/>
    </row>
    <row r="32" spans="1:43">
      <c r="B32" s="20"/>
      <c r="C32" s="19"/>
      <c r="D32" s="20"/>
      <c r="E32" s="20"/>
      <c r="F32" s="30"/>
      <c r="G32" s="20"/>
      <c r="H32" s="20"/>
      <c r="I32" s="20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19"/>
      <c r="AN32" s="20"/>
      <c r="AO32" s="20"/>
      <c r="AP32" s="20"/>
      <c r="AQ32" s="20"/>
    </row>
    <row r="33" spans="1:43">
      <c r="A33" s="7" t="s">
        <v>47</v>
      </c>
      <c r="B33" s="20"/>
      <c r="C33" s="19"/>
      <c r="D33" s="20"/>
      <c r="E33" s="20"/>
      <c r="F33" s="18"/>
      <c r="G33" s="20"/>
      <c r="H33" s="20"/>
      <c r="I33" s="20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19"/>
      <c r="AN33" s="20"/>
      <c r="AO33" s="20"/>
      <c r="AP33" s="20"/>
      <c r="AQ33" s="20"/>
    </row>
    <row r="34" spans="1:43">
      <c r="A34" s="7" t="s">
        <v>47</v>
      </c>
      <c r="B34" s="20"/>
      <c r="C34" s="19"/>
      <c r="D34" s="20"/>
      <c r="E34" s="20"/>
      <c r="F34" s="18"/>
      <c r="G34" s="20"/>
      <c r="H34" s="20"/>
      <c r="I34" s="20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19"/>
      <c r="AN34" s="20"/>
      <c r="AO34" s="20"/>
      <c r="AP34" s="20"/>
      <c r="AQ34" s="20"/>
    </row>
    <row r="35" spans="1:43">
      <c r="A35" s="7" t="s">
        <v>50</v>
      </c>
      <c r="B35" s="20"/>
      <c r="C35" s="19"/>
      <c r="D35" s="20"/>
      <c r="E35" s="20"/>
      <c r="F35" s="20" t="s">
        <v>178</v>
      </c>
      <c r="G35" s="20"/>
      <c r="H35" s="20"/>
      <c r="I35" s="20"/>
      <c r="J35" s="49">
        <f>SUMIF(A37:A53,"ОБЪЕКТ",J37:J53)</f>
        <v>0</v>
      </c>
      <c r="K35" s="49"/>
      <c r="L35" s="49">
        <f>SUMIF(A37:A53,"ОБЪЕКТ",L37:L53)</f>
        <v>0</v>
      </c>
      <c r="M35" s="49">
        <f>SUMIF(A37:A53,"ОБЪЕКТ",M37:M53)</f>
        <v>0</v>
      </c>
      <c r="N35" s="49">
        <f>SUMIF(A37:A53,"ОБЪЕКТ",N37:N53)</f>
        <v>0</v>
      </c>
      <c r="O35" s="49">
        <f>SUMIF(A37:A53,"ОБЪЕКТ",O37:O53)</f>
        <v>0</v>
      </c>
      <c r="P35" s="49"/>
      <c r="Q35" s="49"/>
      <c r="R35" s="49">
        <f>SUMIF(A37:A53,"ОБЪЕКТ",R37:R53)</f>
        <v>0</v>
      </c>
      <c r="S35" s="49">
        <f>SUMIF(A37:A53,"ОБЪЕКТ",S37:S53)</f>
        <v>0</v>
      </c>
      <c r="T35" s="49">
        <f>SUMIF(A37:A53,"ОБЪЕКТ",T37:T53)</f>
        <v>0</v>
      </c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19"/>
      <c r="AN35" s="20"/>
      <c r="AO35" s="20"/>
      <c r="AP35" s="20"/>
      <c r="AQ35" s="20"/>
    </row>
    <row r="36" spans="1:43">
      <c r="B36" s="20"/>
      <c r="C36" s="19"/>
      <c r="D36" s="20"/>
      <c r="E36" s="20"/>
      <c r="F36" s="20"/>
      <c r="G36" s="20"/>
      <c r="H36" s="20"/>
      <c r="I36" s="20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19"/>
      <c r="AN36" s="20"/>
      <c r="AO36" s="20"/>
      <c r="AP36" s="20"/>
      <c r="AQ36" s="20"/>
    </row>
    <row r="37" spans="1:43">
      <c r="B37" s="20"/>
      <c r="C37" s="19"/>
      <c r="D37" s="20"/>
      <c r="E37" s="20"/>
      <c r="F37" s="30" t="s">
        <v>193</v>
      </c>
      <c r="G37" s="20"/>
      <c r="H37" s="20"/>
      <c r="I37" s="20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19"/>
      <c r="AN37" s="20"/>
      <c r="AO37" s="20"/>
      <c r="AP37" s="20"/>
      <c r="AQ37" s="20"/>
    </row>
    <row r="38" spans="1:43">
      <c r="A38" s="7" t="s">
        <v>47</v>
      </c>
      <c r="B38" s="20"/>
      <c r="C38" s="19"/>
      <c r="D38" s="20"/>
      <c r="E38" s="20"/>
      <c r="F38" s="18"/>
      <c r="G38" s="20"/>
      <c r="H38" s="20"/>
      <c r="I38" s="20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19"/>
      <c r="AN38" s="20"/>
      <c r="AO38" s="20"/>
      <c r="AP38" s="20"/>
      <c r="AQ38" s="20"/>
    </row>
    <row r="39" spans="1:43">
      <c r="A39" s="7" t="s">
        <v>47</v>
      </c>
      <c r="B39" s="20"/>
      <c r="C39" s="19"/>
      <c r="D39" s="20"/>
      <c r="E39" s="20"/>
      <c r="F39" s="18"/>
      <c r="G39" s="20"/>
      <c r="H39" s="20"/>
      <c r="I39" s="20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19"/>
      <c r="AN39" s="20"/>
      <c r="AO39" s="20"/>
      <c r="AP39" s="20"/>
      <c r="AQ39" s="20"/>
    </row>
    <row r="40" spans="1:43">
      <c r="A40" s="7" t="s">
        <v>47</v>
      </c>
      <c r="B40" s="20"/>
      <c r="C40" s="19"/>
      <c r="D40" s="20"/>
      <c r="E40" s="20"/>
      <c r="F40" s="18"/>
      <c r="G40" s="20"/>
      <c r="H40" s="20"/>
      <c r="I40" s="20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19"/>
      <c r="AN40" s="20"/>
      <c r="AO40" s="20"/>
      <c r="AP40" s="20"/>
      <c r="AQ40" s="20"/>
    </row>
    <row r="41" spans="1:43">
      <c r="A41" s="7" t="s">
        <v>50</v>
      </c>
      <c r="B41" s="20"/>
      <c r="C41" s="19"/>
      <c r="D41" s="20"/>
      <c r="E41" s="20"/>
      <c r="F41" s="20" t="s">
        <v>178</v>
      </c>
      <c r="G41" s="20"/>
      <c r="H41" s="20"/>
      <c r="I41" s="20"/>
      <c r="J41" s="49">
        <f>SUMIF(A42:A59,"ОБЪЕКТ",J42:J59)</f>
        <v>0</v>
      </c>
      <c r="K41" s="49"/>
      <c r="L41" s="49">
        <f>SUMIF(A42:A59,"ОБЪЕКТ",L42:L59)</f>
        <v>0</v>
      </c>
      <c r="M41" s="49">
        <f>SUMIF(A42:A59,"ОБЪЕКТ",M42:M59)</f>
        <v>0</v>
      </c>
      <c r="N41" s="49">
        <f>SUMIF(A42:A59,"ОБЪЕКТ",N42:N59)</f>
        <v>0</v>
      </c>
      <c r="O41" s="49">
        <f>SUMIF(A42:A59,"ОБЪЕКТ",O42:O59)</f>
        <v>0</v>
      </c>
      <c r="P41" s="49"/>
      <c r="Q41" s="49"/>
      <c r="R41" s="49">
        <f>SUMIF(A42:A59,"ОБЪЕКТ",R42:R59)</f>
        <v>0</v>
      </c>
      <c r="S41" s="49">
        <f>SUMIF(A42:A59,"ОБЪЕКТ",S42:S59)</f>
        <v>0</v>
      </c>
      <c r="T41" s="49">
        <f>SUMIF(A42:A59,"ОБЪЕКТ",T42:T59)</f>
        <v>0</v>
      </c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19"/>
      <c r="AN41" s="20"/>
      <c r="AO41" s="20"/>
      <c r="AP41" s="20"/>
      <c r="AQ41" s="20"/>
    </row>
    <row r="42" spans="1:43">
      <c r="A42" s="7" t="s">
        <v>47</v>
      </c>
      <c r="B42" s="20"/>
      <c r="C42" s="19"/>
      <c r="D42" s="20"/>
      <c r="E42" s="20"/>
      <c r="F42" s="18"/>
      <c r="G42" s="20"/>
      <c r="H42" s="20"/>
      <c r="I42" s="20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19"/>
      <c r="AN42" s="20"/>
      <c r="AO42" s="20"/>
      <c r="AP42" s="20"/>
      <c r="AQ42" s="20"/>
    </row>
    <row r="43" spans="1:43">
      <c r="A43" s="7" t="s">
        <v>47</v>
      </c>
      <c r="B43" s="20"/>
      <c r="C43" s="19"/>
      <c r="D43" s="20"/>
      <c r="E43" s="20"/>
      <c r="F43" s="30" t="s">
        <v>194</v>
      </c>
      <c r="G43" s="20"/>
      <c r="H43" s="20"/>
      <c r="I43" s="20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19"/>
      <c r="AN43" s="20"/>
      <c r="AO43" s="20"/>
      <c r="AP43" s="20"/>
      <c r="AQ43" s="20"/>
    </row>
    <row r="44" spans="1:43">
      <c r="A44" s="7" t="s">
        <v>47</v>
      </c>
      <c r="B44" s="20"/>
      <c r="C44" s="19"/>
      <c r="D44" s="20"/>
      <c r="E44" s="20"/>
      <c r="F44" s="18"/>
      <c r="G44" s="20"/>
      <c r="H44" s="20"/>
      <c r="I44" s="20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19"/>
      <c r="AN44" s="20"/>
      <c r="AO44" s="20"/>
      <c r="AP44" s="20"/>
      <c r="AQ44" s="20"/>
    </row>
    <row r="45" spans="1:43">
      <c r="B45" s="20"/>
      <c r="C45" s="19"/>
      <c r="D45" s="20"/>
      <c r="E45" s="20"/>
      <c r="F45" s="20"/>
      <c r="G45" s="20"/>
      <c r="H45" s="20"/>
      <c r="I45" s="20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19"/>
      <c r="AN45" s="20"/>
      <c r="AO45" s="20"/>
      <c r="AP45" s="20"/>
      <c r="AQ45" s="20"/>
    </row>
    <row r="46" spans="1:43">
      <c r="B46" s="20"/>
      <c r="C46" s="19"/>
      <c r="D46" s="20"/>
      <c r="E46" s="20"/>
      <c r="F46" s="30"/>
      <c r="G46" s="20"/>
      <c r="H46" s="20"/>
      <c r="I46" s="20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19"/>
      <c r="AN46" s="20"/>
      <c r="AO46" s="20"/>
      <c r="AP46" s="20"/>
      <c r="AQ46" s="20"/>
    </row>
    <row r="47" spans="1:43">
      <c r="A47" s="7" t="s">
        <v>50</v>
      </c>
      <c r="B47" s="20"/>
      <c r="C47" s="19"/>
      <c r="D47" s="20"/>
      <c r="E47" s="20"/>
      <c r="F47" s="20" t="s">
        <v>178</v>
      </c>
      <c r="G47" s="20"/>
      <c r="H47" s="20"/>
      <c r="I47" s="20"/>
      <c r="J47" s="49">
        <f>SUMIF(A48:A64,"ОБЪЕКТ",J48:J64)</f>
        <v>0</v>
      </c>
      <c r="K47" s="49"/>
      <c r="L47" s="49">
        <f>SUMIF(A48:A64,"ОБЪЕКТ",L48:L64)</f>
        <v>0</v>
      </c>
      <c r="M47" s="49">
        <f>SUMIF(A48:A64,"ОБЪЕКТ",M48:M64)</f>
        <v>0</v>
      </c>
      <c r="N47" s="49">
        <f>SUMIF(A48:A64,"ОБЪЕКТ",N48:N64)</f>
        <v>0</v>
      </c>
      <c r="O47" s="49">
        <f>SUMIF(A48:A64,"ОБЪЕКТ",O48:O64)</f>
        <v>0</v>
      </c>
      <c r="P47" s="49"/>
      <c r="Q47" s="49"/>
      <c r="R47" s="49">
        <f>SUMIF(A48:A64,"ОБЪЕКТ",R48:R64)</f>
        <v>0</v>
      </c>
      <c r="S47" s="49">
        <f>SUMIF(A48:A64,"ОБЪЕКТ",S48:S64)</f>
        <v>0</v>
      </c>
      <c r="T47" s="49">
        <f>SUMIF(A48:A64,"ОБЪЕКТ",T48:T64)</f>
        <v>0</v>
      </c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19"/>
      <c r="AN47" s="20"/>
      <c r="AO47" s="20"/>
      <c r="AP47" s="20"/>
      <c r="AQ47" s="20"/>
    </row>
    <row r="48" spans="1:43">
      <c r="A48" s="7" t="s">
        <v>47</v>
      </c>
      <c r="B48" s="20"/>
      <c r="C48" s="19"/>
      <c r="D48" s="20"/>
      <c r="E48" s="20"/>
      <c r="F48" s="18"/>
      <c r="G48" s="20"/>
      <c r="H48" s="20"/>
      <c r="I48" s="20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19"/>
      <c r="AN48" s="20"/>
      <c r="AO48" s="20"/>
      <c r="AP48" s="20"/>
      <c r="AQ48" s="20"/>
    </row>
    <row r="49" spans="1:43">
      <c r="B49" s="20"/>
      <c r="C49" s="19"/>
      <c r="D49" s="20"/>
      <c r="E49" s="20"/>
      <c r="F49" s="30" t="s">
        <v>304</v>
      </c>
      <c r="G49" s="20"/>
      <c r="H49" s="20"/>
      <c r="I49" s="20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19"/>
      <c r="AN49" s="20"/>
      <c r="AO49" s="20"/>
      <c r="AP49" s="20"/>
      <c r="AQ49" s="20"/>
    </row>
    <row r="50" spans="1:43">
      <c r="B50" s="20"/>
      <c r="C50" s="19"/>
      <c r="D50" s="20"/>
      <c r="E50" s="20"/>
      <c r="F50" s="30"/>
      <c r="G50" s="20"/>
      <c r="H50" s="20"/>
      <c r="I50" s="20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19"/>
      <c r="AN50" s="20"/>
      <c r="AO50" s="20"/>
      <c r="AP50" s="20"/>
      <c r="AQ50" s="20"/>
    </row>
    <row r="51" spans="1:43">
      <c r="A51" s="7" t="s">
        <v>47</v>
      </c>
      <c r="B51" s="20"/>
      <c r="C51" s="19"/>
      <c r="D51" s="20"/>
      <c r="E51" s="20"/>
      <c r="F51" s="18"/>
      <c r="G51" s="20"/>
      <c r="H51" s="20"/>
      <c r="I51" s="20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19"/>
      <c r="AN51" s="20"/>
      <c r="AO51" s="20"/>
      <c r="AP51" s="20"/>
      <c r="AQ51" s="20"/>
    </row>
    <row r="52" spans="1:43">
      <c r="A52" s="7" t="s">
        <v>47</v>
      </c>
      <c r="B52" s="20"/>
      <c r="C52" s="19"/>
      <c r="D52" s="20"/>
      <c r="E52" s="20"/>
      <c r="F52" s="18"/>
      <c r="G52" s="20"/>
      <c r="H52" s="20"/>
      <c r="I52" s="20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19"/>
      <c r="AN52" s="20"/>
      <c r="AO52" s="20"/>
      <c r="AP52" s="20"/>
      <c r="AQ52" s="20"/>
    </row>
    <row r="53" spans="1:43">
      <c r="A53" s="7" t="s">
        <v>50</v>
      </c>
      <c r="B53" s="20"/>
      <c r="C53" s="19"/>
      <c r="D53" s="20"/>
      <c r="E53" s="20"/>
      <c r="F53" s="20" t="s">
        <v>178</v>
      </c>
      <c r="G53" s="20"/>
      <c r="H53" s="20"/>
      <c r="I53" s="20"/>
      <c r="J53" s="49">
        <f>SUMIF(A54:A70,"ОБЪЕКТ",J54:J70)</f>
        <v>0</v>
      </c>
      <c r="K53" s="49"/>
      <c r="L53" s="49">
        <f>SUMIF(A54:A70,"ОБЪЕКТ",L54:L70)</f>
        <v>0</v>
      </c>
      <c r="M53" s="49">
        <f>SUMIF(A54:A70,"ОБЪЕКТ",M54:M70)</f>
        <v>0</v>
      </c>
      <c r="N53" s="49">
        <f>SUMIF(A54:A70,"ОБЪЕКТ",N54:N70)</f>
        <v>0</v>
      </c>
      <c r="O53" s="49">
        <f>SUMIF(A54:A70,"ОБЪЕКТ",O54:O70)</f>
        <v>0</v>
      </c>
      <c r="P53" s="49"/>
      <c r="Q53" s="49"/>
      <c r="R53" s="49">
        <f>SUMIF(A54:A70,"ОБЪЕКТ",R54:R70)</f>
        <v>0</v>
      </c>
      <c r="S53" s="49">
        <f>SUMIF(A54:A70,"ОБЪЕКТ",S54:S70)</f>
        <v>0</v>
      </c>
      <c r="T53" s="49">
        <f>SUMIF(A54:A70,"ОБЪЕКТ",T54:T70)</f>
        <v>0</v>
      </c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19"/>
      <c r="AN53" s="20"/>
      <c r="AO53" s="20"/>
      <c r="AP53" s="20"/>
      <c r="AQ53" s="20"/>
    </row>
    <row r="54" spans="1:43">
      <c r="B54" s="20"/>
      <c r="C54" s="19"/>
      <c r="D54" s="20"/>
      <c r="E54" s="20"/>
      <c r="F54" s="30"/>
      <c r="G54" s="20"/>
      <c r="H54" s="20"/>
      <c r="I54" s="20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19"/>
      <c r="AN54" s="20"/>
      <c r="AO54" s="20"/>
      <c r="AP54" s="20"/>
      <c r="AQ54" s="20"/>
    </row>
    <row r="55" spans="1:43">
      <c r="A55" s="7" t="s">
        <v>50</v>
      </c>
      <c r="B55" s="20"/>
      <c r="C55" s="19"/>
      <c r="D55" s="20"/>
      <c r="E55" s="20"/>
      <c r="F55" s="20" t="s">
        <v>136</v>
      </c>
      <c r="G55" s="20"/>
      <c r="H55" s="20"/>
      <c r="I55" s="20"/>
      <c r="J55" s="49">
        <f>SUMIF(A25:A54,"ОБЪЕКТ",J25:J54)</f>
        <v>0</v>
      </c>
      <c r="K55" s="49"/>
      <c r="L55" s="49">
        <f>SUMIF(A25:A54,"ОБЪЕКТ",L25:L54)</f>
        <v>0</v>
      </c>
      <c r="M55" s="49">
        <f>SUMIF(A25:A54,"ОБЪЕКТ",M25:M54)</f>
        <v>0</v>
      </c>
      <c r="N55" s="49">
        <f>SUMIF(A25:A54,"ОБЪЕКТ",N25:N54)</f>
        <v>0</v>
      </c>
      <c r="O55" s="49">
        <f>SUMIF(A25:A54,"ОБЪЕКТ",O25:O54)</f>
        <v>0</v>
      </c>
      <c r="P55" s="49"/>
      <c r="Q55" s="49"/>
      <c r="R55" s="49">
        <f>SUMIF(A25:A54,"ОБЪЕКТ",R25:R54)</f>
        <v>0</v>
      </c>
      <c r="S55" s="49">
        <f>SUMIF(A25:A54,"ОБЪЕКТ",S25:S54)</f>
        <v>0</v>
      </c>
      <c r="T55" s="49">
        <f>SUMIF(A25:A54,"ОБЪЕКТ",T25:T54)</f>
        <v>0</v>
      </c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19"/>
      <c r="AN55" s="20"/>
      <c r="AO55" s="20"/>
      <c r="AP55" s="20"/>
      <c r="AQ55" s="20"/>
    </row>
    <row r="56" spans="1:43">
      <c r="F56" s="123" t="s">
        <v>186</v>
      </c>
    </row>
    <row r="57" spans="1:43">
      <c r="F57" s="123" t="s">
        <v>185</v>
      </c>
      <c r="G57" s="7" t="s">
        <v>64</v>
      </c>
    </row>
    <row r="59" spans="1:43">
      <c r="G59" s="7" t="s">
        <v>65</v>
      </c>
    </row>
  </sheetData>
  <autoFilter ref="A22:AQ55"/>
  <mergeCells count="43">
    <mergeCell ref="F12:AQ12"/>
    <mergeCell ref="F13:AQ13"/>
    <mergeCell ref="F14:AQ14"/>
    <mergeCell ref="E15:AQ15"/>
    <mergeCell ref="E16:O16"/>
    <mergeCell ref="T16:AQ16"/>
    <mergeCell ref="E17:AQ17"/>
    <mergeCell ref="E18:AQ18"/>
    <mergeCell ref="A20:A21"/>
    <mergeCell ref="B20:B21"/>
    <mergeCell ref="C20:C21"/>
    <mergeCell ref="D20:D21"/>
    <mergeCell ref="E20:E21"/>
    <mergeCell ref="F20:F22"/>
    <mergeCell ref="G20:G22"/>
    <mergeCell ref="H20:H22"/>
    <mergeCell ref="T20:T21"/>
    <mergeCell ref="I20:I22"/>
    <mergeCell ref="J20:J22"/>
    <mergeCell ref="K20:K22"/>
    <mergeCell ref="L20:L22"/>
    <mergeCell ref="M20:M22"/>
    <mergeCell ref="N20:N22"/>
    <mergeCell ref="O20:O22"/>
    <mergeCell ref="P20:P21"/>
    <mergeCell ref="Q20:Q21"/>
    <mergeCell ref="R20:R21"/>
    <mergeCell ref="S20:S21"/>
    <mergeCell ref="U20:Z20"/>
    <mergeCell ref="AA20:AF20"/>
    <mergeCell ref="AG20:AL20"/>
    <mergeCell ref="AM20:AM22"/>
    <mergeCell ref="AN20:AQ20"/>
    <mergeCell ref="U21:U22"/>
    <mergeCell ref="V21:Y21"/>
    <mergeCell ref="AA21:AA22"/>
    <mergeCell ref="AB21:AE21"/>
    <mergeCell ref="AG21:AG22"/>
    <mergeCell ref="AH21:AK21"/>
    <mergeCell ref="AN21:AN22"/>
    <mergeCell ref="AO21:AO22"/>
    <mergeCell ref="AP21:AP22"/>
    <mergeCell ref="AQ21:AQ22"/>
  </mergeCells>
  <pageMargins left="0.31" right="0.19685039370078741" top="0.39370078740157483" bottom="0.39370078740157483" header="0" footer="0.19685039370078741"/>
  <pageSetup paperSize="9" scale="50" firstPageNumber="128" fitToHeight="9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Z35"/>
  <sheetViews>
    <sheetView view="pageBreakPreview" topLeftCell="E7" zoomScale="85" zoomScaleNormal="100" zoomScaleSheetLayoutView="85" workbookViewId="0">
      <selection activeCell="F16" sqref="F16"/>
    </sheetView>
  </sheetViews>
  <sheetFormatPr defaultColWidth="9.140625" defaultRowHeight="12.75"/>
  <cols>
    <col min="1" max="1" width="11.7109375" style="108" hidden="1" customWidth="1"/>
    <col min="2" max="2" width="9.140625" style="108" hidden="1" customWidth="1"/>
    <col min="3" max="3" width="9.140625" style="12" hidden="1" customWidth="1"/>
    <col min="4" max="4" width="10.5703125" style="108" hidden="1" customWidth="1"/>
    <col min="5" max="5" width="19.140625" style="108" customWidth="1"/>
    <col min="6" max="6" width="9.140625" style="108"/>
    <col min="7" max="7" width="10.140625" style="12" hidden="1" customWidth="1"/>
    <col min="8" max="8" width="10.5703125" style="108" customWidth="1"/>
    <col min="9" max="9" width="9.140625" style="108"/>
    <col min="10" max="10" width="9.85546875" style="108" customWidth="1"/>
    <col min="11" max="11" width="11.140625" style="108" customWidth="1"/>
    <col min="12" max="12" width="9.85546875" style="108" customWidth="1"/>
    <col min="13" max="13" width="10.7109375" style="108" customWidth="1"/>
    <col min="14" max="14" width="9.85546875" style="108" customWidth="1"/>
    <col min="15" max="15" width="11.140625" style="108" customWidth="1"/>
    <col min="16" max="16" width="9.85546875" style="108" customWidth="1"/>
    <col min="17" max="17" width="10" style="108" customWidth="1"/>
    <col min="18" max="20" width="9.140625" style="108"/>
    <col min="21" max="21" width="13.140625" style="12" customWidth="1"/>
    <col min="22" max="22" width="8.28515625" style="37" customWidth="1"/>
    <col min="23" max="26" width="8.28515625" style="108" customWidth="1"/>
    <col min="27" max="28" width="0" style="108" hidden="1" customWidth="1"/>
    <col min="29" max="16384" width="9.140625" style="108"/>
  </cols>
  <sheetData>
    <row r="1" spans="1:26" s="7" customFormat="1" hidden="1">
      <c r="A1" s="7" t="s">
        <v>8</v>
      </c>
      <c r="B1" s="6" t="s">
        <v>19</v>
      </c>
      <c r="C1" s="6"/>
      <c r="D1" s="6"/>
      <c r="G1" s="6"/>
      <c r="K1" s="34"/>
      <c r="L1" s="34"/>
      <c r="M1" s="34"/>
      <c r="U1" s="6"/>
      <c r="V1" s="35"/>
    </row>
    <row r="2" spans="1:26" s="7" customFormat="1" hidden="1">
      <c r="A2" s="7" t="s">
        <v>9</v>
      </c>
      <c r="B2" s="6" t="s">
        <v>20</v>
      </c>
      <c r="C2" s="6"/>
      <c r="D2" s="6"/>
      <c r="G2" s="6"/>
      <c r="U2" s="6"/>
      <c r="V2" s="35"/>
    </row>
    <row r="3" spans="1:26" s="7" customFormat="1" hidden="1">
      <c r="A3" s="7" t="s">
        <v>17</v>
      </c>
      <c r="B3" s="3" t="s">
        <v>338</v>
      </c>
      <c r="C3" s="6"/>
      <c r="D3" s="6"/>
      <c r="E3" s="7" t="s">
        <v>205</v>
      </c>
      <c r="G3" s="6"/>
      <c r="U3" s="6"/>
      <c r="V3" s="35"/>
    </row>
    <row r="4" spans="1:26" s="7" customFormat="1" hidden="1">
      <c r="A4" s="7" t="s">
        <v>18</v>
      </c>
      <c r="B4" s="6" t="s">
        <v>163</v>
      </c>
      <c r="C4" s="6"/>
      <c r="D4" s="6"/>
      <c r="E4" s="7" t="s">
        <v>164</v>
      </c>
      <c r="G4" s="6"/>
      <c r="U4" s="6"/>
      <c r="V4" s="35"/>
    </row>
    <row r="5" spans="1:26" s="7" customFormat="1" hidden="1">
      <c r="A5" s="7" t="s">
        <v>93</v>
      </c>
      <c r="B5" s="6" t="s">
        <v>170</v>
      </c>
      <c r="C5" s="6"/>
      <c r="D5" s="6"/>
      <c r="E5" s="7" t="s">
        <v>271</v>
      </c>
      <c r="G5" s="6"/>
      <c r="U5" s="6"/>
      <c r="V5" s="35"/>
    </row>
    <row r="6" spans="1:26" s="7" customFormat="1" hidden="1">
      <c r="A6" s="7" t="s">
        <v>21</v>
      </c>
      <c r="B6" s="3" t="s">
        <v>337</v>
      </c>
      <c r="C6" s="6"/>
      <c r="D6" s="6"/>
      <c r="G6" s="6"/>
      <c r="U6" s="6"/>
      <c r="V6" s="35"/>
    </row>
    <row r="7" spans="1:26" s="7" customFormat="1">
      <c r="B7" s="6"/>
      <c r="C7" s="6"/>
      <c r="D7" s="6"/>
      <c r="G7" s="6"/>
      <c r="U7" s="6"/>
      <c r="V7" s="35"/>
    </row>
    <row r="8" spans="1:26" s="7" customFormat="1">
      <c r="B8" s="6"/>
      <c r="C8" s="36"/>
      <c r="D8" s="6"/>
      <c r="G8" s="6"/>
      <c r="U8" s="6"/>
      <c r="V8" s="35"/>
      <c r="Z8" s="34" t="s">
        <v>137</v>
      </c>
    </row>
    <row r="9" spans="1:26" s="7" customFormat="1">
      <c r="B9" s="6"/>
      <c r="C9" s="36"/>
      <c r="D9" s="6"/>
      <c r="G9" s="6"/>
      <c r="U9" s="6"/>
      <c r="V9" s="35"/>
      <c r="Z9" s="34" t="s">
        <v>46</v>
      </c>
    </row>
    <row r="10" spans="1:26" s="7" customFormat="1">
      <c r="B10" s="6"/>
      <c r="C10" s="36"/>
      <c r="D10" s="6"/>
      <c r="G10" s="6"/>
      <c r="U10" s="6"/>
      <c r="V10" s="35"/>
      <c r="Z10" s="34" t="s">
        <v>52</v>
      </c>
    </row>
    <row r="11" spans="1:26" s="7" customFormat="1">
      <c r="B11" s="6"/>
      <c r="C11" s="36"/>
      <c r="D11" s="6"/>
      <c r="G11" s="6"/>
      <c r="U11" s="6"/>
      <c r="V11" s="35"/>
      <c r="Z11" s="31" t="str">
        <f>" на "&amp;$B$6+1&amp;" год и на плановый период "&amp;$B$6+2&amp;" и "&amp;$B$6+3&amp;" годов"</f>
        <v xml:space="preserve"> на 2019 год и на плановый период 2020 и 2021 годов</v>
      </c>
    </row>
    <row r="13" spans="1:26" ht="51.75" customHeight="1">
      <c r="A13" s="7"/>
      <c r="B13" s="7"/>
      <c r="C13" s="6"/>
      <c r="D13" s="7"/>
      <c r="E13" s="7"/>
      <c r="F13" s="131" t="s">
        <v>344</v>
      </c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</row>
    <row r="14" spans="1:26" ht="27" customHeight="1">
      <c r="A14" s="7"/>
      <c r="B14" s="7"/>
      <c r="C14" s="6"/>
      <c r="D14" s="7"/>
      <c r="E14" s="7"/>
      <c r="F14" s="131" t="str">
        <f>"ВР "&amp;B4&amp;" "&amp;E4&amp;""</f>
        <v>ВР 612 "Субсидии бюджетным учреждениям на иные цели"</v>
      </c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</row>
    <row r="15" spans="1:26" ht="21" customHeight="1">
      <c r="A15" s="7"/>
      <c r="B15" s="7"/>
      <c r="C15" s="6"/>
      <c r="D15" s="7"/>
      <c r="E15" s="7"/>
      <c r="F15" s="131" t="str">
        <f>" на "&amp;B6+1&amp;" год и на плановый период "&amp;B6+2&amp;" и "&amp;B6+3&amp;" годов"</f>
        <v xml:space="preserve"> на 2019 год и на плановый период 2020 и 2021 годов</v>
      </c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</row>
    <row r="16" spans="1:26" ht="15">
      <c r="A16" s="108" t="s">
        <v>28</v>
      </c>
      <c r="B16" s="108" t="s">
        <v>51</v>
      </c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</row>
    <row r="17" spans="1:26">
      <c r="J17" s="139" t="s">
        <v>29</v>
      </c>
      <c r="K17" s="139"/>
      <c r="L17" s="139"/>
      <c r="M17" s="139"/>
      <c r="N17" s="139"/>
      <c r="O17" s="139"/>
      <c r="P17" s="139"/>
      <c r="Q17" s="139"/>
      <c r="R17" s="139"/>
      <c r="S17" s="139"/>
      <c r="T17" s="139"/>
    </row>
    <row r="19" spans="1:26" s="28" customFormat="1" ht="18.75" customHeight="1">
      <c r="A19" s="127" t="s">
        <v>23</v>
      </c>
      <c r="B19" s="127" t="s">
        <v>22</v>
      </c>
      <c r="C19" s="127" t="s">
        <v>135</v>
      </c>
      <c r="D19" s="127" t="s">
        <v>144</v>
      </c>
      <c r="E19" s="127" t="s">
        <v>138</v>
      </c>
      <c r="F19" s="127" t="s">
        <v>150</v>
      </c>
      <c r="G19" s="127" t="s">
        <v>149</v>
      </c>
      <c r="H19" s="127" t="s">
        <v>145</v>
      </c>
      <c r="I19" s="127" t="s">
        <v>25</v>
      </c>
      <c r="J19" s="127" t="s">
        <v>24</v>
      </c>
      <c r="K19" s="127" t="s">
        <v>3</v>
      </c>
      <c r="L19" s="127" t="s">
        <v>4</v>
      </c>
      <c r="M19" s="127" t="s">
        <v>5</v>
      </c>
      <c r="N19" s="127" t="str">
        <f>"Выполнено по состоянию на 01.01."&amp;B6</f>
        <v>Выполнено по состоянию на 01.01.2018</v>
      </c>
      <c r="O19" s="127" t="str">
        <f>"Ожидаемое выполнение в "&amp;B6&amp;" г."</f>
        <v>Ожидаемое выполнение в 2018 г.</v>
      </c>
      <c r="P19" s="127" t="str">
        <f>"Остаток сметной стоимости на 01.01."&amp;B6+1&amp;" в ценах 2001 года"</f>
        <v>Остаток сметной стоимости на 01.01.2019 в ценах 2001 года</v>
      </c>
      <c r="Q19" s="127" t="str">
        <f>"Остаток сметной стоимости на 01.01."&amp;B6+1&amp;" в текущих ценах"</f>
        <v>Остаток сметной стоимости на 01.01.2019 в текущих ценах</v>
      </c>
      <c r="R19" s="127" t="str">
        <f>"Прогноз "&amp;B6+1&amp;" года"</f>
        <v>Прогноз 2019 года</v>
      </c>
      <c r="S19" s="127" t="str">
        <f>"Прогноз "&amp;B6+2&amp;" года"</f>
        <v>Прогноз 2020 года</v>
      </c>
      <c r="T19" s="127" t="str">
        <f>"Прогноз "&amp;B6+3&amp;" года"</f>
        <v>Прогноз 2021 года</v>
      </c>
      <c r="U19" s="129" t="s">
        <v>297</v>
      </c>
      <c r="V19" s="133" t="s">
        <v>181</v>
      </c>
      <c r="W19" s="134"/>
      <c r="X19" s="134"/>
      <c r="Y19" s="134"/>
      <c r="Z19" s="138"/>
    </row>
    <row r="20" spans="1:26" s="28" customFormat="1" ht="78.75" customHeight="1">
      <c r="A20" s="128"/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30"/>
      <c r="V20" s="27" t="s">
        <v>182</v>
      </c>
      <c r="W20" s="27" t="s">
        <v>183</v>
      </c>
      <c r="X20" s="27" t="s">
        <v>236</v>
      </c>
      <c r="Y20" s="27" t="s">
        <v>184</v>
      </c>
      <c r="Z20" s="27" t="s">
        <v>221</v>
      </c>
    </row>
    <row r="21" spans="1:26" s="33" customFormat="1">
      <c r="A21" s="110"/>
      <c r="B21" s="110">
        <v>1</v>
      </c>
      <c r="C21" s="110">
        <v>2</v>
      </c>
      <c r="D21" s="110">
        <v>3</v>
      </c>
      <c r="E21" s="110">
        <v>1</v>
      </c>
      <c r="F21" s="110">
        <v>2</v>
      </c>
      <c r="G21" s="110">
        <v>3</v>
      </c>
      <c r="H21" s="110">
        <v>3</v>
      </c>
      <c r="I21" s="110">
        <v>4</v>
      </c>
      <c r="J21" s="110">
        <v>5</v>
      </c>
      <c r="K21" s="110">
        <v>6</v>
      </c>
      <c r="L21" s="110">
        <v>7</v>
      </c>
      <c r="M21" s="110">
        <v>8</v>
      </c>
      <c r="N21" s="110">
        <v>9</v>
      </c>
      <c r="O21" s="110">
        <v>10</v>
      </c>
      <c r="P21" s="110">
        <v>11</v>
      </c>
      <c r="Q21" s="110">
        <v>12</v>
      </c>
      <c r="R21" s="110">
        <v>13</v>
      </c>
      <c r="S21" s="110">
        <v>14</v>
      </c>
      <c r="T21" s="110">
        <v>15</v>
      </c>
      <c r="U21" s="110">
        <v>16</v>
      </c>
      <c r="V21" s="110">
        <v>17</v>
      </c>
      <c r="W21" s="110">
        <v>18</v>
      </c>
      <c r="X21" s="110">
        <v>19</v>
      </c>
      <c r="Y21" s="110">
        <v>20</v>
      </c>
      <c r="Z21" s="110">
        <v>21</v>
      </c>
    </row>
    <row r="22" spans="1:26" s="33" customFormat="1">
      <c r="A22" s="38"/>
      <c r="B22" s="26"/>
      <c r="C22" s="27"/>
      <c r="D22" s="26"/>
      <c r="E22" s="26"/>
      <c r="F22" s="26"/>
      <c r="G22" s="13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15"/>
      <c r="V22" s="8"/>
      <c r="W22" s="8"/>
      <c r="X22" s="8"/>
      <c r="Y22" s="8"/>
      <c r="Z22" s="8"/>
    </row>
    <row r="23" spans="1:26">
      <c r="A23" s="108" t="s">
        <v>26</v>
      </c>
      <c r="B23" s="8" t="s">
        <v>27</v>
      </c>
      <c r="C23" s="11"/>
      <c r="D23" s="8"/>
      <c r="E23" s="30" t="s">
        <v>177</v>
      </c>
      <c r="F23" s="8"/>
      <c r="G23" s="11"/>
      <c r="H23" s="8"/>
      <c r="I23" s="8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16"/>
      <c r="V23" s="8"/>
      <c r="W23" s="8"/>
      <c r="X23" s="8"/>
      <c r="Y23" s="8"/>
      <c r="Z23" s="8"/>
    </row>
    <row r="24" spans="1:26">
      <c r="B24" s="8"/>
      <c r="C24" s="11"/>
      <c r="D24" s="8"/>
      <c r="E24" s="30"/>
      <c r="F24" s="8"/>
      <c r="G24" s="11"/>
      <c r="H24" s="8"/>
      <c r="I24" s="8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16"/>
      <c r="V24" s="8"/>
      <c r="W24" s="8"/>
      <c r="X24" s="8"/>
      <c r="Y24" s="8"/>
      <c r="Z24" s="8"/>
    </row>
    <row r="25" spans="1:26">
      <c r="B25" s="8"/>
      <c r="C25" s="11"/>
      <c r="D25" s="8"/>
      <c r="E25" s="30"/>
      <c r="F25" s="8"/>
      <c r="G25" s="11"/>
      <c r="H25" s="8"/>
      <c r="I25" s="8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16"/>
      <c r="V25" s="8"/>
      <c r="W25" s="8"/>
      <c r="X25" s="8"/>
      <c r="Y25" s="8"/>
      <c r="Z25" s="8"/>
    </row>
    <row r="26" spans="1:26">
      <c r="B26" s="8"/>
      <c r="C26" s="11"/>
      <c r="D26" s="8"/>
      <c r="E26" s="8"/>
      <c r="F26" s="8"/>
      <c r="G26" s="11"/>
      <c r="H26" s="8"/>
      <c r="I26" s="8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16"/>
      <c r="V26" s="8"/>
      <c r="W26" s="8"/>
      <c r="X26" s="8"/>
      <c r="Y26" s="8"/>
      <c r="Z26" s="8"/>
    </row>
    <row r="27" spans="1:26">
      <c r="B27" s="8"/>
      <c r="C27" s="11"/>
      <c r="D27" s="8"/>
      <c r="E27" s="8"/>
      <c r="F27" s="8"/>
      <c r="G27" s="11"/>
      <c r="H27" s="8"/>
      <c r="I27" s="8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16"/>
      <c r="V27" s="8"/>
      <c r="W27" s="8"/>
      <c r="X27" s="8"/>
      <c r="Y27" s="8"/>
      <c r="Z27" s="8"/>
    </row>
    <row r="28" spans="1:26">
      <c r="A28" s="108" t="s">
        <v>50</v>
      </c>
      <c r="B28" s="8"/>
      <c r="C28" s="11"/>
      <c r="D28" s="8"/>
      <c r="E28" s="8" t="s">
        <v>136</v>
      </c>
      <c r="F28" s="8"/>
      <c r="G28" s="11"/>
      <c r="H28" s="8"/>
      <c r="I28" s="8"/>
      <c r="J28" s="40">
        <f>SUMIF(A26:A27,"ОБЪЕКТ",J26:J27)</f>
        <v>0</v>
      </c>
      <c r="K28" s="40">
        <f>SUMIF(A26:A27,"ОБЪЕКТ",K26:K27)</f>
        <v>0</v>
      </c>
      <c r="L28" s="40">
        <f>SUMIF(A26:A27,"ОБЪЕКТ",L26:L27)</f>
        <v>0</v>
      </c>
      <c r="M28" s="40">
        <f>SUMIF(A26:A27,"ОБЪЕКТ",M26:M27)</f>
        <v>0</v>
      </c>
      <c r="N28" s="40">
        <f>SUMIF(A26:A27,"ОБЪЕКТ",N26:N27)</f>
        <v>0</v>
      </c>
      <c r="O28" s="40">
        <f>SUMIF(A26:A27,"ОБЪЕКТ",O26:O27)</f>
        <v>0</v>
      </c>
      <c r="P28" s="40">
        <f>SUMIF(A26:A27,"ОБЪЕКТ",P26:P27)</f>
        <v>0</v>
      </c>
      <c r="Q28" s="40">
        <f>SUMIF(A26:A27,"ОБЪЕКТ",Q26:Q27)</f>
        <v>0</v>
      </c>
      <c r="R28" s="40">
        <f>SUMIF(A26:A27,"ОБЪЕКТ",R26:R27)</f>
        <v>0</v>
      </c>
      <c r="S28" s="40">
        <f>SUMIF(A26:A27,"ОБЪЕКТ",S26:S27)</f>
        <v>0</v>
      </c>
      <c r="T28" s="40">
        <f>SUMIF(A26:A27,"ОБЪЕКТ",T26:T27)</f>
        <v>0</v>
      </c>
      <c r="U28" s="16"/>
      <c r="V28" s="8"/>
      <c r="W28" s="8"/>
      <c r="X28" s="8"/>
      <c r="Y28" s="8"/>
      <c r="Z28" s="8"/>
    </row>
    <row r="29" spans="1:26">
      <c r="E29" s="104" t="s">
        <v>190</v>
      </c>
    </row>
    <row r="30" spans="1:26">
      <c r="E30" s="104" t="s">
        <v>187</v>
      </c>
    </row>
    <row r="31" spans="1:26">
      <c r="E31" s="104" t="s">
        <v>188</v>
      </c>
    </row>
    <row r="33" spans="5:5">
      <c r="E33" s="108" t="s">
        <v>64</v>
      </c>
    </row>
    <row r="35" spans="5:5">
      <c r="E35" s="108" t="s">
        <v>65</v>
      </c>
    </row>
  </sheetData>
  <autoFilter ref="A21:Z29"/>
  <mergeCells count="27">
    <mergeCell ref="J19:J20"/>
    <mergeCell ref="A19:A20"/>
    <mergeCell ref="B19:B20"/>
    <mergeCell ref="C19:C20"/>
    <mergeCell ref="D19:D20"/>
    <mergeCell ref="E19:E20"/>
    <mergeCell ref="Q19:Q20"/>
    <mergeCell ref="L19:L20"/>
    <mergeCell ref="O19:O20"/>
    <mergeCell ref="P19:P20"/>
    <mergeCell ref="K19:K20"/>
    <mergeCell ref="F13:X13"/>
    <mergeCell ref="F14:X14"/>
    <mergeCell ref="F15:X15"/>
    <mergeCell ref="V19:Z19"/>
    <mergeCell ref="M19:M20"/>
    <mergeCell ref="N19:N20"/>
    <mergeCell ref="U19:U20"/>
    <mergeCell ref="J16:T16"/>
    <mergeCell ref="S19:S20"/>
    <mergeCell ref="F19:F20"/>
    <mergeCell ref="J17:T17"/>
    <mergeCell ref="T19:T20"/>
    <mergeCell ref="G19:G20"/>
    <mergeCell ref="H19:H20"/>
    <mergeCell ref="I19:I20"/>
    <mergeCell ref="R19:R20"/>
  </mergeCells>
  <phoneticPr fontId="2" type="noConversion"/>
  <pageMargins left="0.78740157480314965" right="0.19685039370078741" top="0.39370078740157483" bottom="0.39370078740157483" header="0" footer="0.19685039370078741"/>
  <pageSetup paperSize="9" scale="65" firstPageNumber="119" fitToHeight="9" orientation="landscape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AC44"/>
  <sheetViews>
    <sheetView view="pageBreakPreview" topLeftCell="E7" zoomScale="85" zoomScaleNormal="100" zoomScaleSheetLayoutView="85" workbookViewId="0">
      <selection activeCell="F16" sqref="F16"/>
    </sheetView>
  </sheetViews>
  <sheetFormatPr defaultColWidth="9.140625" defaultRowHeight="12.75"/>
  <cols>
    <col min="1" max="1" width="11.7109375" style="7" hidden="1" customWidth="1"/>
    <col min="2" max="2" width="9.140625" style="7" hidden="1" customWidth="1"/>
    <col min="3" max="3" width="9.140625" style="6" hidden="1" customWidth="1"/>
    <col min="4" max="4" width="10.5703125" style="7" hidden="1" customWidth="1"/>
    <col min="5" max="5" width="19.140625" style="7" customWidth="1"/>
    <col min="6" max="6" width="9.140625" style="7"/>
    <col min="7" max="7" width="10.140625" style="6" hidden="1" customWidth="1"/>
    <col min="8" max="8" width="10.5703125" style="7" customWidth="1"/>
    <col min="9" max="9" width="9.140625" style="7"/>
    <col min="10" max="11" width="9.85546875" style="7" customWidth="1"/>
    <col min="12" max="12" width="11.140625" style="7" customWidth="1"/>
    <col min="13" max="13" width="9.85546875" style="7" customWidth="1"/>
    <col min="14" max="14" width="10.7109375" style="7" customWidth="1"/>
    <col min="15" max="15" width="9.85546875" style="7" customWidth="1"/>
    <col min="16" max="16" width="11.140625" style="7" customWidth="1"/>
    <col min="17" max="17" width="9.85546875" style="7" customWidth="1"/>
    <col min="18" max="18" width="10" style="7" customWidth="1"/>
    <col min="19" max="21" width="9.140625" style="7"/>
    <col min="22" max="22" width="13.140625" style="6" customWidth="1"/>
    <col min="23" max="23" width="8.28515625" style="35" customWidth="1"/>
    <col min="24" max="27" width="8.28515625" style="7" customWidth="1"/>
    <col min="28" max="29" width="0" style="7" hidden="1" customWidth="1"/>
    <col min="30" max="16384" width="9.140625" style="7"/>
  </cols>
  <sheetData>
    <row r="1" spans="1:27" hidden="1">
      <c r="A1" s="7" t="s">
        <v>8</v>
      </c>
      <c r="B1" s="6" t="s">
        <v>19</v>
      </c>
      <c r="D1" s="6"/>
      <c r="L1" s="34"/>
      <c r="M1" s="34"/>
      <c r="N1" s="34"/>
    </row>
    <row r="2" spans="1:27" hidden="1">
      <c r="A2" s="7" t="s">
        <v>9</v>
      </c>
      <c r="B2" s="6" t="s">
        <v>20</v>
      </c>
      <c r="D2" s="6"/>
    </row>
    <row r="3" spans="1:27" hidden="1">
      <c r="A3" s="7" t="s">
        <v>17</v>
      </c>
      <c r="B3" s="3" t="s">
        <v>338</v>
      </c>
      <c r="D3" s="6"/>
      <c r="E3" s="7" t="s">
        <v>205</v>
      </c>
    </row>
    <row r="4" spans="1:27" hidden="1">
      <c r="A4" s="7" t="s">
        <v>18</v>
      </c>
      <c r="B4" s="6" t="s">
        <v>163</v>
      </c>
      <c r="D4" s="6"/>
      <c r="E4" s="7" t="s">
        <v>164</v>
      </c>
    </row>
    <row r="5" spans="1:27" hidden="1">
      <c r="A5" s="7" t="s">
        <v>93</v>
      </c>
      <c r="B5" s="6" t="s">
        <v>170</v>
      </c>
      <c r="D5" s="6"/>
      <c r="E5" s="7" t="s">
        <v>271</v>
      </c>
    </row>
    <row r="6" spans="1:27" hidden="1">
      <c r="A6" s="7" t="s">
        <v>21</v>
      </c>
      <c r="B6" s="3" t="s">
        <v>337</v>
      </c>
      <c r="D6" s="6"/>
    </row>
    <row r="7" spans="1:27">
      <c r="B7" s="6"/>
      <c r="D7" s="6"/>
    </row>
    <row r="8" spans="1:27">
      <c r="B8" s="6"/>
      <c r="C8" s="36"/>
      <c r="D8" s="6"/>
      <c r="AA8" s="34" t="s">
        <v>137</v>
      </c>
    </row>
    <row r="9" spans="1:27">
      <c r="B9" s="6"/>
      <c r="C9" s="36"/>
      <c r="D9" s="6"/>
      <c r="AA9" s="34" t="s">
        <v>46</v>
      </c>
    </row>
    <row r="10" spans="1:27">
      <c r="B10" s="6"/>
      <c r="C10" s="36"/>
      <c r="D10" s="6"/>
      <c r="AA10" s="34" t="s">
        <v>52</v>
      </c>
    </row>
    <row r="11" spans="1:27">
      <c r="B11" s="6"/>
      <c r="C11" s="36"/>
      <c r="D11" s="6"/>
      <c r="AA11" s="34" t="str">
        <f>" на "&amp;$B$6+1&amp;" год и на плановый период "&amp;$B$6+2&amp;" и "&amp;$B$6+3&amp;" годов"</f>
        <v xml:space="preserve"> на 2019 год и на плановый период 2020 и 2021 годов</v>
      </c>
    </row>
    <row r="13" spans="1:27" ht="51.75" customHeight="1">
      <c r="F13" s="131" t="s">
        <v>345</v>
      </c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ht="20.25" customHeight="1">
      <c r="F14" s="131" t="str">
        <f>"ВР "&amp;B4&amp;" "&amp;E4&amp;""</f>
        <v>ВР 612 "Субсидии бюджетным учреждениям на иные цели"</v>
      </c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</row>
    <row r="15" spans="1:27" ht="21" customHeight="1">
      <c r="F15" s="131" t="str">
        <f>" на "&amp;B6+1&amp;" год и на плановый период "&amp;B6+2&amp;" и "&amp;B6+3&amp;" годов"</f>
        <v xml:space="preserve"> на 2019 год и на плановый период 2020 и 2021 годов</v>
      </c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</row>
    <row r="16" spans="1:27" ht="15">
      <c r="A16" s="7" t="s">
        <v>28</v>
      </c>
      <c r="B16" s="7" t="s">
        <v>51</v>
      </c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</row>
    <row r="17" spans="1:29">
      <c r="J17" s="140" t="s">
        <v>29</v>
      </c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</row>
    <row r="19" spans="1:29" s="28" customFormat="1" ht="18.75" customHeight="1">
      <c r="A19" s="127" t="s">
        <v>23</v>
      </c>
      <c r="B19" s="127" t="s">
        <v>22</v>
      </c>
      <c r="C19" s="127" t="s">
        <v>135</v>
      </c>
      <c r="D19" s="127" t="s">
        <v>144</v>
      </c>
      <c r="E19" s="127" t="s">
        <v>138</v>
      </c>
      <c r="F19" s="127" t="s">
        <v>150</v>
      </c>
      <c r="G19" s="127" t="s">
        <v>149</v>
      </c>
      <c r="H19" s="127" t="s">
        <v>145</v>
      </c>
      <c r="I19" s="127" t="s">
        <v>25</v>
      </c>
      <c r="J19" s="127" t="s">
        <v>24</v>
      </c>
      <c r="K19" s="127" t="s">
        <v>305</v>
      </c>
      <c r="L19" s="127" t="s">
        <v>3</v>
      </c>
      <c r="M19" s="127" t="s">
        <v>4</v>
      </c>
      <c r="N19" s="127" t="s">
        <v>5</v>
      </c>
      <c r="O19" s="127" t="str">
        <f>"Выполнено по состоянию на 01.01."&amp;B6</f>
        <v>Выполнено по состоянию на 01.01.2018</v>
      </c>
      <c r="P19" s="127" t="str">
        <f>"Ожидаемое выполнение в "&amp;B6&amp;" г."</f>
        <v>Ожидаемое выполнение в 2018 г.</v>
      </c>
      <c r="Q19" s="127" t="str">
        <f>"Остаток сметной стоимости на 01.01."&amp;B6+1&amp;" в ценах 2001 года"</f>
        <v>Остаток сметной стоимости на 01.01.2019 в ценах 2001 года</v>
      </c>
      <c r="R19" s="127" t="str">
        <f>"Остаток сметной стоимости на 01.01."&amp;B6+1&amp;" в текущих ценах"</f>
        <v>Остаток сметной стоимости на 01.01.2019 в текущих ценах</v>
      </c>
      <c r="S19" s="127" t="str">
        <f>"Прогноз "&amp;B6+1&amp;" года"</f>
        <v>Прогноз 2019 года</v>
      </c>
      <c r="T19" s="127" t="str">
        <f>"Прогноз "&amp;B6+2&amp;" года"</f>
        <v>Прогноз 2020 года</v>
      </c>
      <c r="U19" s="127" t="str">
        <f>"Прогноз "&amp;B6+3&amp;" года"</f>
        <v>Прогноз 2021 года</v>
      </c>
      <c r="V19" s="129" t="s">
        <v>297</v>
      </c>
      <c r="W19" s="133" t="s">
        <v>181</v>
      </c>
      <c r="X19" s="134"/>
      <c r="Y19" s="134"/>
      <c r="Z19" s="134"/>
      <c r="AA19" s="138"/>
    </row>
    <row r="20" spans="1:29" s="28" customFormat="1" ht="78.75" customHeight="1">
      <c r="A20" s="128"/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30"/>
      <c r="W20" s="27" t="s">
        <v>182</v>
      </c>
      <c r="X20" s="27" t="s">
        <v>183</v>
      </c>
      <c r="Y20" s="27" t="s">
        <v>236</v>
      </c>
      <c r="Z20" s="27" t="s">
        <v>184</v>
      </c>
      <c r="AA20" s="27" t="s">
        <v>221</v>
      </c>
    </row>
    <row r="21" spans="1:29" s="29" customFormat="1">
      <c r="A21" s="110"/>
      <c r="B21" s="110">
        <v>1</v>
      </c>
      <c r="C21" s="110">
        <v>2</v>
      </c>
      <c r="D21" s="110">
        <v>3</v>
      </c>
      <c r="E21" s="110">
        <v>1</v>
      </c>
      <c r="F21" s="110">
        <v>2</v>
      </c>
      <c r="G21" s="110">
        <v>3</v>
      </c>
      <c r="H21" s="110">
        <v>3</v>
      </c>
      <c r="I21" s="110">
        <v>4</v>
      </c>
      <c r="J21" s="110">
        <v>5</v>
      </c>
      <c r="K21" s="110">
        <v>6</v>
      </c>
      <c r="L21" s="110">
        <v>7</v>
      </c>
      <c r="M21" s="110">
        <v>8</v>
      </c>
      <c r="N21" s="110">
        <v>9</v>
      </c>
      <c r="O21" s="110">
        <v>10</v>
      </c>
      <c r="P21" s="110">
        <v>11</v>
      </c>
      <c r="Q21" s="110">
        <v>12</v>
      </c>
      <c r="R21" s="110">
        <v>13</v>
      </c>
      <c r="S21" s="110">
        <v>14</v>
      </c>
      <c r="T21" s="110">
        <v>15</v>
      </c>
      <c r="U21" s="110">
        <v>16</v>
      </c>
      <c r="V21" s="110">
        <v>17</v>
      </c>
      <c r="W21" s="110">
        <v>18</v>
      </c>
      <c r="X21" s="110">
        <v>19</v>
      </c>
      <c r="Y21" s="110">
        <v>20</v>
      </c>
      <c r="Z21" s="110">
        <v>21</v>
      </c>
      <c r="AA21" s="110">
        <v>22</v>
      </c>
    </row>
    <row r="22" spans="1:29" s="29" customFormat="1">
      <c r="A22" s="38"/>
      <c r="B22" s="26"/>
      <c r="C22" s="27"/>
      <c r="D22" s="26"/>
      <c r="E22" s="26"/>
      <c r="F22" s="26"/>
      <c r="G22" s="47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87"/>
      <c r="W22" s="20"/>
      <c r="X22" s="20"/>
      <c r="Y22" s="20"/>
      <c r="Z22" s="20"/>
      <c r="AA22" s="20"/>
    </row>
    <row r="23" spans="1:29" s="48" customFormat="1">
      <c r="A23" s="48" t="s">
        <v>26</v>
      </c>
      <c r="B23" s="20" t="s">
        <v>48</v>
      </c>
      <c r="C23" s="19"/>
      <c r="D23" s="20"/>
      <c r="E23" s="30" t="s">
        <v>193</v>
      </c>
      <c r="F23" s="20"/>
      <c r="G23" s="19"/>
      <c r="H23" s="20"/>
      <c r="I23" s="20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19"/>
      <c r="Y23" s="50"/>
      <c r="Z23" s="50"/>
      <c r="AA23" s="50"/>
      <c r="AB23" s="50"/>
      <c r="AC23" s="50"/>
    </row>
    <row r="24" spans="1:29">
      <c r="B24" s="20"/>
      <c r="C24" s="19"/>
      <c r="D24" s="20"/>
      <c r="E24" s="30"/>
      <c r="F24" s="20"/>
      <c r="G24" s="19"/>
      <c r="H24" s="20"/>
      <c r="I24" s="20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88"/>
      <c r="W24" s="20"/>
      <c r="X24" s="20"/>
      <c r="Y24" s="20"/>
      <c r="Z24" s="20"/>
      <c r="AA24" s="20"/>
    </row>
    <row r="25" spans="1:29" s="104" customFormat="1">
      <c r="B25" s="20"/>
      <c r="C25" s="19"/>
      <c r="D25" s="20"/>
      <c r="E25" s="18"/>
      <c r="F25" s="20"/>
      <c r="G25" s="19"/>
      <c r="H25" s="20"/>
      <c r="I25" s="20"/>
      <c r="J25" s="20"/>
      <c r="K25" s="20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19"/>
      <c r="Y25" s="2"/>
      <c r="Z25" s="2"/>
      <c r="AA25" s="2"/>
      <c r="AB25" s="2"/>
      <c r="AC25" s="2"/>
    </row>
    <row r="26" spans="1:29" s="104" customFormat="1">
      <c r="B26" s="20"/>
      <c r="C26" s="19"/>
      <c r="D26" s="20"/>
      <c r="E26" s="18"/>
      <c r="F26" s="20"/>
      <c r="G26" s="19"/>
      <c r="H26" s="20"/>
      <c r="I26" s="20"/>
      <c r="J26" s="20"/>
      <c r="K26" s="20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19"/>
      <c r="Y26" s="2"/>
      <c r="Z26" s="2"/>
      <c r="AA26" s="2"/>
      <c r="AB26" s="2"/>
      <c r="AC26" s="2"/>
    </row>
    <row r="27" spans="1:29" s="104" customFormat="1">
      <c r="B27" s="20"/>
      <c r="C27" s="19"/>
      <c r="D27" s="20"/>
      <c r="E27" s="20" t="s">
        <v>178</v>
      </c>
      <c r="F27" s="20"/>
      <c r="G27" s="19"/>
      <c r="H27" s="20"/>
      <c r="I27" s="20"/>
      <c r="J27" s="20"/>
      <c r="K27" s="20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19"/>
      <c r="Y27" s="2"/>
      <c r="Z27" s="2"/>
      <c r="AA27" s="2"/>
      <c r="AB27" s="2"/>
      <c r="AC27" s="2"/>
    </row>
    <row r="28" spans="1:29" s="104" customFormat="1">
      <c r="B28" s="20"/>
      <c r="C28" s="19"/>
      <c r="D28" s="20"/>
      <c r="E28" s="18"/>
      <c r="F28" s="20"/>
      <c r="G28" s="19"/>
      <c r="H28" s="20"/>
      <c r="I28" s="20"/>
      <c r="J28" s="20"/>
      <c r="K28" s="20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19"/>
      <c r="Y28" s="2"/>
      <c r="Z28" s="2"/>
      <c r="AA28" s="2"/>
      <c r="AB28" s="2"/>
      <c r="AC28" s="2"/>
    </row>
    <row r="29" spans="1:29" s="48" customFormat="1">
      <c r="A29" s="48" t="s">
        <v>26</v>
      </c>
      <c r="B29" s="20" t="s">
        <v>48</v>
      </c>
      <c r="C29" s="19"/>
      <c r="D29" s="20"/>
      <c r="E29" s="30" t="s">
        <v>194</v>
      </c>
      <c r="F29" s="20"/>
      <c r="G29" s="19"/>
      <c r="H29" s="20"/>
      <c r="I29" s="20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19"/>
      <c r="Y29" s="50"/>
      <c r="Z29" s="50"/>
      <c r="AA29" s="50"/>
      <c r="AB29" s="50"/>
      <c r="AC29" s="50"/>
    </row>
    <row r="30" spans="1:29" s="104" customFormat="1">
      <c r="B30" s="20"/>
      <c r="C30" s="19"/>
      <c r="D30" s="20"/>
      <c r="E30" s="30"/>
      <c r="F30" s="20"/>
      <c r="G30" s="19"/>
      <c r="H30" s="20"/>
      <c r="I30" s="20"/>
      <c r="J30" s="20"/>
      <c r="K30" s="20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19"/>
      <c r="Y30" s="2"/>
      <c r="Z30" s="2"/>
      <c r="AA30" s="2"/>
      <c r="AB30" s="2"/>
      <c r="AC30" s="2"/>
    </row>
    <row r="31" spans="1:29" s="104" customFormat="1">
      <c r="A31" s="104" t="s">
        <v>47</v>
      </c>
      <c r="B31" s="20"/>
      <c r="C31" s="19"/>
      <c r="D31" s="20"/>
      <c r="E31" s="18"/>
      <c r="F31" s="20"/>
      <c r="G31" s="19"/>
      <c r="H31" s="20"/>
      <c r="I31" s="20"/>
      <c r="J31" s="20"/>
      <c r="K31" s="20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19"/>
      <c r="Y31" s="2"/>
      <c r="Z31" s="2"/>
      <c r="AA31" s="2"/>
      <c r="AB31" s="2"/>
      <c r="AC31" s="2"/>
    </row>
    <row r="32" spans="1:29">
      <c r="B32" s="20"/>
      <c r="C32" s="19"/>
      <c r="D32" s="20"/>
      <c r="E32" s="20"/>
      <c r="F32" s="20"/>
      <c r="G32" s="19"/>
      <c r="H32" s="20"/>
      <c r="I32" s="20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88"/>
      <c r="W32" s="20"/>
      <c r="X32" s="20"/>
      <c r="Y32" s="20"/>
      <c r="Z32" s="20"/>
      <c r="AA32" s="20"/>
    </row>
    <row r="33" spans="1:29" s="104" customFormat="1">
      <c r="A33" s="104" t="s">
        <v>47</v>
      </c>
      <c r="B33" s="20"/>
      <c r="C33" s="19"/>
      <c r="D33" s="20"/>
      <c r="E33" s="20" t="s">
        <v>178</v>
      </c>
      <c r="F33" s="20"/>
      <c r="G33" s="19"/>
      <c r="H33" s="20"/>
      <c r="I33" s="20"/>
      <c r="J33" s="20"/>
      <c r="K33" s="20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19"/>
      <c r="Y33" s="2"/>
      <c r="Z33" s="2"/>
      <c r="AA33" s="2"/>
      <c r="AB33" s="2"/>
      <c r="AC33" s="2"/>
    </row>
    <row r="34" spans="1:29">
      <c r="B34" s="20"/>
      <c r="C34" s="19"/>
      <c r="D34" s="20"/>
      <c r="E34" s="30" t="s">
        <v>288</v>
      </c>
      <c r="F34" s="20"/>
      <c r="G34" s="19"/>
      <c r="H34" s="20"/>
      <c r="I34" s="20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88"/>
      <c r="W34" s="20"/>
      <c r="X34" s="20"/>
      <c r="Y34" s="20"/>
      <c r="Z34" s="20"/>
      <c r="AA34" s="20"/>
    </row>
    <row r="35" spans="1:29">
      <c r="B35" s="20"/>
      <c r="C35" s="19"/>
      <c r="D35" s="20"/>
      <c r="E35" s="30"/>
      <c r="F35" s="20"/>
      <c r="G35" s="19"/>
      <c r="H35" s="20"/>
      <c r="I35" s="20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88"/>
      <c r="W35" s="20"/>
      <c r="X35" s="20"/>
      <c r="Y35" s="20"/>
      <c r="Z35" s="20"/>
      <c r="AA35" s="20"/>
    </row>
    <row r="36" spans="1:29">
      <c r="B36" s="20"/>
      <c r="C36" s="19"/>
      <c r="D36" s="20"/>
      <c r="E36" s="30"/>
      <c r="F36" s="20"/>
      <c r="G36" s="19"/>
      <c r="H36" s="20"/>
      <c r="I36" s="20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88"/>
      <c r="W36" s="20"/>
      <c r="X36" s="20"/>
      <c r="Y36" s="20"/>
      <c r="Z36" s="20"/>
      <c r="AA36" s="20"/>
    </row>
    <row r="37" spans="1:29">
      <c r="A37" s="7" t="s">
        <v>50</v>
      </c>
      <c r="B37" s="20"/>
      <c r="C37" s="19"/>
      <c r="D37" s="20"/>
      <c r="E37" s="20" t="s">
        <v>136</v>
      </c>
      <c r="F37" s="20"/>
      <c r="G37" s="19"/>
      <c r="H37" s="20"/>
      <c r="I37" s="20"/>
      <c r="J37" s="49">
        <f>SUMIF(A23:A36,"ОБЪЕКТ",J23:J36)</f>
        <v>0</v>
      </c>
      <c r="K37" s="49"/>
      <c r="L37" s="49">
        <f>SUMIF(A23:A36,"ОБЪЕКТ",L23:L36)</f>
        <v>0</v>
      </c>
      <c r="M37" s="49">
        <f>SUMIF(A23:A36,"ОБЪЕКТ",M23:M36)</f>
        <v>0</v>
      </c>
      <c r="N37" s="49">
        <f>SUMIF(A23:A36,"ОБЪЕКТ",N23:N36)</f>
        <v>0</v>
      </c>
      <c r="O37" s="49">
        <f>SUMIF(A23:A36,"ОБЪЕКТ",O23:O36)</f>
        <v>0</v>
      </c>
      <c r="P37" s="49">
        <f>SUMIF(A23:A36,"ОБЪЕКТ",P23:P36)</f>
        <v>0</v>
      </c>
      <c r="Q37" s="49">
        <f>SUMIF(A23:A36,"ОБЪЕКТ",Q23:Q36)</f>
        <v>0</v>
      </c>
      <c r="R37" s="49">
        <f>SUMIF(A23:A36,"ОБЪЕКТ",R23:R36)</f>
        <v>0</v>
      </c>
      <c r="S37" s="49">
        <f>SUMIF(A23:A36,"ОБЪЕКТ",S23:S36)</f>
        <v>0</v>
      </c>
      <c r="T37" s="49">
        <f>SUMIF(A23:A36,"ОБЪЕКТ",T23:T36)</f>
        <v>0</v>
      </c>
      <c r="U37" s="49">
        <f>SUMIF(A23:A36,"ОБЪЕКТ",U23:U36)</f>
        <v>0</v>
      </c>
      <c r="V37" s="88"/>
      <c r="W37" s="20"/>
      <c r="X37" s="20"/>
      <c r="Y37" s="20"/>
      <c r="Z37" s="20"/>
      <c r="AA37" s="20"/>
    </row>
    <row r="38" spans="1:29">
      <c r="E38" s="104"/>
    </row>
    <row r="39" spans="1:29">
      <c r="E39" s="104" t="s">
        <v>187</v>
      </c>
    </row>
    <row r="40" spans="1:29">
      <c r="E40" s="104"/>
    </row>
    <row r="42" spans="1:29">
      <c r="E42" s="7" t="s">
        <v>64</v>
      </c>
    </row>
    <row r="44" spans="1:29">
      <c r="E44" s="7" t="s">
        <v>65</v>
      </c>
    </row>
  </sheetData>
  <autoFilter ref="A21:AA38"/>
  <mergeCells count="28">
    <mergeCell ref="J16:U16"/>
    <mergeCell ref="V19:V20"/>
    <mergeCell ref="F13:Y13"/>
    <mergeCell ref="F14:Y14"/>
    <mergeCell ref="F15:Y15"/>
    <mergeCell ref="W19:AA19"/>
    <mergeCell ref="N19:N20"/>
    <mergeCell ref="O19:O20"/>
    <mergeCell ref="G19:G20"/>
    <mergeCell ref="S19:S20"/>
    <mergeCell ref="J17:U17"/>
    <mergeCell ref="T19:T20"/>
    <mergeCell ref="L19:L20"/>
    <mergeCell ref="R19:R20"/>
    <mergeCell ref="U19:U20"/>
    <mergeCell ref="Q19:Q20"/>
    <mergeCell ref="J19:J20"/>
    <mergeCell ref="M19:M20"/>
    <mergeCell ref="P19:P20"/>
    <mergeCell ref="E19:E20"/>
    <mergeCell ref="F19:F20"/>
    <mergeCell ref="I19:I20"/>
    <mergeCell ref="K19:K20"/>
    <mergeCell ref="A19:A20"/>
    <mergeCell ref="B19:B20"/>
    <mergeCell ref="C19:C20"/>
    <mergeCell ref="D19:D20"/>
    <mergeCell ref="H19:H20"/>
  </mergeCells>
  <phoneticPr fontId="2" type="noConversion"/>
  <pageMargins left="0.78740157480314965" right="0.19685039370078741" top="0.39370078740157483" bottom="0.39370078740157483" header="0" footer="0.19685039370078741"/>
  <pageSetup paperSize="9" scale="62" firstPageNumber="119" fitToHeight="9" orientation="landscape" useFirstPageNumber="1" r:id="rId1"/>
  <headerFooter alignWithMargins="0"/>
  <rowBreaks count="1" manualBreakCount="1">
    <brk id="27" min="4" max="24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3" enableFormatConditionsCalculation="0">
    <pageSetUpPr fitToPage="1"/>
  </sheetPr>
  <dimension ref="A1:Z55"/>
  <sheetViews>
    <sheetView view="pageBreakPreview" topLeftCell="E7" zoomScale="85" zoomScaleNormal="100" zoomScaleSheetLayoutView="85" workbookViewId="0">
      <selection activeCell="F16" sqref="F16"/>
    </sheetView>
  </sheetViews>
  <sheetFormatPr defaultColWidth="9.140625" defaultRowHeight="12.75"/>
  <cols>
    <col min="1" max="1" width="11.7109375" style="108" hidden="1" customWidth="1"/>
    <col min="2" max="2" width="9.140625" style="108" hidden="1" customWidth="1"/>
    <col min="3" max="3" width="9.140625" style="12" hidden="1" customWidth="1"/>
    <col min="4" max="4" width="10.5703125" style="108" hidden="1" customWidth="1"/>
    <col min="5" max="5" width="19.140625" style="108" customWidth="1"/>
    <col min="6" max="6" width="9.140625" style="108"/>
    <col min="7" max="7" width="10.140625" style="12" hidden="1" customWidth="1"/>
    <col min="8" max="8" width="9.85546875" style="108" customWidth="1"/>
    <col min="9" max="9" width="9.140625" style="108"/>
    <col min="10" max="11" width="9.85546875" style="108" customWidth="1"/>
    <col min="12" max="13" width="9.140625" style="108"/>
    <col min="14" max="14" width="10.140625" style="108" customWidth="1"/>
    <col min="15" max="15" width="11.85546875" style="108" customWidth="1"/>
    <col min="16" max="16" width="10" style="108" customWidth="1"/>
    <col min="17" max="17" width="9.85546875" style="108" customWidth="1"/>
    <col min="18" max="20" width="9.140625" style="108"/>
    <col min="21" max="21" width="13.140625" style="12" customWidth="1"/>
    <col min="22" max="22" width="8.28515625" style="37" customWidth="1"/>
    <col min="23" max="26" width="8.28515625" style="108" customWidth="1"/>
    <col min="27" max="16384" width="9.140625" style="108"/>
  </cols>
  <sheetData>
    <row r="1" spans="1:26" s="7" customFormat="1" hidden="1">
      <c r="A1" s="7" t="s">
        <v>8</v>
      </c>
      <c r="B1" s="6" t="s">
        <v>19</v>
      </c>
      <c r="C1" s="6"/>
      <c r="D1" s="6"/>
      <c r="G1" s="6"/>
      <c r="K1" s="34"/>
      <c r="L1" s="34"/>
      <c r="M1" s="34"/>
      <c r="U1" s="6"/>
      <c r="V1" s="35"/>
    </row>
    <row r="2" spans="1:26" s="7" customFormat="1" hidden="1">
      <c r="A2" s="7" t="s">
        <v>9</v>
      </c>
      <c r="B2" s="6" t="s">
        <v>20</v>
      </c>
      <c r="C2" s="6"/>
      <c r="D2" s="6"/>
      <c r="G2" s="6"/>
      <c r="U2" s="6"/>
      <c r="V2" s="35"/>
    </row>
    <row r="3" spans="1:26" s="7" customFormat="1" hidden="1">
      <c r="A3" s="7" t="s">
        <v>17</v>
      </c>
      <c r="B3" s="3" t="s">
        <v>282</v>
      </c>
      <c r="C3" s="6"/>
      <c r="D3" s="6"/>
      <c r="E3" s="7" t="s">
        <v>261</v>
      </c>
      <c r="G3" s="6"/>
      <c r="U3" s="6"/>
      <c r="V3" s="35"/>
    </row>
    <row r="4" spans="1:26" s="7" customFormat="1" hidden="1">
      <c r="A4" s="7" t="s">
        <v>18</v>
      </c>
      <c r="B4" s="6" t="s">
        <v>166</v>
      </c>
      <c r="C4" s="6"/>
      <c r="D4" s="6"/>
      <c r="E4" s="121" t="s">
        <v>316</v>
      </c>
      <c r="G4" s="6"/>
      <c r="U4" s="6"/>
      <c r="V4" s="35"/>
    </row>
    <row r="5" spans="1:26" s="7" customFormat="1" hidden="1">
      <c r="A5" s="7" t="s">
        <v>93</v>
      </c>
      <c r="B5" s="6" t="s">
        <v>54</v>
      </c>
      <c r="C5" s="6"/>
      <c r="D5" s="6"/>
      <c r="E5" s="7" t="s">
        <v>271</v>
      </c>
      <c r="G5" s="6"/>
      <c r="U5" s="6"/>
      <c r="V5" s="35"/>
    </row>
    <row r="6" spans="1:26" s="7" customFormat="1" ht="27" hidden="1" customHeight="1">
      <c r="A6" s="7" t="s">
        <v>21</v>
      </c>
      <c r="B6" s="3" t="s">
        <v>337</v>
      </c>
      <c r="C6" s="6"/>
      <c r="D6" s="6"/>
      <c r="G6" s="6"/>
      <c r="U6" s="6"/>
      <c r="V6" s="35"/>
    </row>
    <row r="7" spans="1:26" s="7" customFormat="1">
      <c r="B7" s="6"/>
      <c r="C7" s="6"/>
      <c r="D7" s="6"/>
      <c r="G7" s="6"/>
      <c r="U7" s="6"/>
      <c r="V7" s="35"/>
      <c r="Z7" s="6"/>
    </row>
    <row r="8" spans="1:26" s="7" customFormat="1">
      <c r="B8" s="6"/>
      <c r="C8" s="36"/>
      <c r="D8" s="6"/>
      <c r="G8" s="6"/>
      <c r="U8" s="6"/>
      <c r="V8" s="35"/>
      <c r="Z8" s="34" t="s">
        <v>165</v>
      </c>
    </row>
    <row r="9" spans="1:26" s="7" customFormat="1">
      <c r="B9" s="6"/>
      <c r="C9" s="36"/>
      <c r="D9" s="6"/>
      <c r="G9" s="6"/>
      <c r="U9" s="6"/>
      <c r="V9" s="35"/>
      <c r="Z9" s="34" t="s">
        <v>46</v>
      </c>
    </row>
    <row r="10" spans="1:26" s="7" customFormat="1">
      <c r="B10" s="6"/>
      <c r="C10" s="36"/>
      <c r="D10" s="6"/>
      <c r="G10" s="6"/>
      <c r="U10" s="6"/>
      <c r="V10" s="35"/>
      <c r="Z10" s="34" t="s">
        <v>52</v>
      </c>
    </row>
    <row r="11" spans="1:26" s="7" customFormat="1">
      <c r="B11" s="6"/>
      <c r="C11" s="36"/>
      <c r="D11" s="6"/>
      <c r="G11" s="6"/>
      <c r="U11" s="6"/>
      <c r="V11" s="35"/>
      <c r="Z11" s="31" t="str">
        <f>" на "&amp;$B$6+1&amp;"год и на плановый период "&amp;$B$6+2&amp;" и "&amp;$B$6+3&amp;" годов"</f>
        <v xml:space="preserve"> на 2019год и на плановый период 2020 и 2021 годов</v>
      </c>
    </row>
    <row r="13" spans="1:26" ht="36" customHeight="1">
      <c r="A13" s="7"/>
      <c r="B13" s="7"/>
      <c r="C13" s="6"/>
      <c r="D13" s="7"/>
      <c r="E13" s="7"/>
      <c r="F13" s="131" t="str">
        <f>"Перечень мероприятий по повышению пропускной способности русел рек, осуществляемых бассейновыми водными управлениями по ГП 028, Рз "&amp;B1&amp;", ПР "&amp;B2&amp; ", ЦС "&amp;B3&amp;" "&amp;E3&amp;", "</f>
        <v xml:space="preserve">Перечень мероприятий по повышению пропускной способности русел рек, осуществляемых бассейновыми водными управлениями по ГП 028, Рз 04, ПР 06, ЦС 28 2 02 90019 "Расходы на обеспечение функций государственных органов, в том числе территориальных органов", </v>
      </c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</row>
    <row r="14" spans="1:26" ht="21" customHeight="1">
      <c r="A14" s="7"/>
      <c r="B14" s="7"/>
      <c r="C14" s="6"/>
      <c r="D14" s="7"/>
      <c r="E14" s="7"/>
      <c r="F14" s="131" t="str">
        <f>"ВР "&amp;B4&amp;" "&amp;E4&amp;""</f>
        <v>ВР 244 "Прочая закупка товаров, работ и услуг"</v>
      </c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</row>
    <row r="15" spans="1:26" ht="20.25" customHeight="1">
      <c r="A15" s="7"/>
      <c r="B15" s="7"/>
      <c r="C15" s="6"/>
      <c r="D15" s="7"/>
      <c r="E15" s="7"/>
      <c r="F15" s="131" t="str">
        <f>" на "&amp;B6+1&amp;" год и на плановый период "&amp;B6+2&amp;" и "&amp;B6+3&amp;" годов"</f>
        <v xml:space="preserve"> на 2019 год и на плановый период 2020 и 2021 годов</v>
      </c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</row>
    <row r="16" spans="1:26" ht="15">
      <c r="A16" s="108" t="s">
        <v>28</v>
      </c>
      <c r="B16" s="108" t="s">
        <v>51</v>
      </c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</row>
    <row r="17" spans="1:26">
      <c r="J17" s="139" t="s">
        <v>29</v>
      </c>
      <c r="K17" s="139"/>
      <c r="L17" s="139"/>
      <c r="M17" s="139"/>
      <c r="N17" s="139"/>
      <c r="O17" s="139"/>
      <c r="P17" s="139"/>
      <c r="Q17" s="139"/>
      <c r="R17" s="139"/>
      <c r="S17" s="139"/>
      <c r="T17" s="139"/>
    </row>
    <row r="19" spans="1:26" s="28" customFormat="1" ht="16.5" customHeight="1">
      <c r="A19" s="129" t="s">
        <v>23</v>
      </c>
      <c r="B19" s="129" t="s">
        <v>22</v>
      </c>
      <c r="C19" s="129" t="s">
        <v>135</v>
      </c>
      <c r="D19" s="129" t="s">
        <v>144</v>
      </c>
      <c r="E19" s="129" t="s">
        <v>138</v>
      </c>
      <c r="F19" s="129" t="s">
        <v>150</v>
      </c>
      <c r="G19" s="129" t="s">
        <v>149</v>
      </c>
      <c r="H19" s="129" t="s">
        <v>145</v>
      </c>
      <c r="I19" s="129" t="s">
        <v>25</v>
      </c>
      <c r="J19" s="129" t="s">
        <v>24</v>
      </c>
      <c r="K19" s="129" t="s">
        <v>3</v>
      </c>
      <c r="L19" s="129" t="s">
        <v>4</v>
      </c>
      <c r="M19" s="129" t="s">
        <v>5</v>
      </c>
      <c r="N19" s="129" t="str">
        <f>"Выполнено по состоянию на 01.01."&amp;B6</f>
        <v>Выполнено по состоянию на 01.01.2018</v>
      </c>
      <c r="O19" s="129" t="str">
        <f>"Ожидаемое выполнение в "&amp;B6&amp;" г."</f>
        <v>Ожидаемое выполнение в 2018 г.</v>
      </c>
      <c r="P19" s="129" t="str">
        <f>"Остаток сметной стоимости на 01.01."&amp;B6+1&amp;" в ценах 2001 года"</f>
        <v>Остаток сметной стоимости на 01.01.2019 в ценах 2001 года</v>
      </c>
      <c r="Q19" s="129" t="str">
        <f>"Остаток сметной стоимости на 01.01."&amp;B6+1&amp;" в текущих ценах"</f>
        <v>Остаток сметной стоимости на 01.01.2019 в текущих ценах</v>
      </c>
      <c r="R19" s="129" t="str">
        <f>"Прогноз "&amp;B6+1&amp;" года"</f>
        <v>Прогноз 2019 года</v>
      </c>
      <c r="S19" s="129" t="str">
        <f>"Прогноз "&amp;B6+2&amp;" года"</f>
        <v>Прогноз 2020 года</v>
      </c>
      <c r="T19" s="129" t="str">
        <f>"Прогноз "&amp;B6+3&amp;" года"</f>
        <v>Прогноз 2021 года</v>
      </c>
      <c r="U19" s="129" t="s">
        <v>297</v>
      </c>
      <c r="V19" s="133" t="s">
        <v>181</v>
      </c>
      <c r="W19" s="134"/>
      <c r="X19" s="134"/>
      <c r="Y19" s="134"/>
      <c r="Z19" s="138"/>
    </row>
    <row r="20" spans="1:26" s="28" customFormat="1" ht="81.75" customHeight="1">
      <c r="A20" s="130"/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75" t="s">
        <v>182</v>
      </c>
      <c r="W20" s="75" t="s">
        <v>183</v>
      </c>
      <c r="X20" s="75" t="s">
        <v>236</v>
      </c>
      <c r="Y20" s="75" t="s">
        <v>184</v>
      </c>
      <c r="Z20" s="75" t="s">
        <v>221</v>
      </c>
    </row>
    <row r="21" spans="1:26" s="33" customFormat="1">
      <c r="A21" s="110"/>
      <c r="B21" s="110">
        <v>1</v>
      </c>
      <c r="C21" s="110">
        <v>2</v>
      </c>
      <c r="D21" s="110">
        <v>3</v>
      </c>
      <c r="E21" s="110">
        <v>1</v>
      </c>
      <c r="F21" s="110">
        <v>2</v>
      </c>
      <c r="G21" s="110">
        <v>3</v>
      </c>
      <c r="H21" s="110">
        <v>3</v>
      </c>
      <c r="I21" s="110">
        <v>4</v>
      </c>
      <c r="J21" s="110">
        <v>5</v>
      </c>
      <c r="K21" s="110">
        <v>6</v>
      </c>
      <c r="L21" s="110">
        <v>7</v>
      </c>
      <c r="M21" s="110">
        <v>8</v>
      </c>
      <c r="N21" s="110">
        <v>9</v>
      </c>
      <c r="O21" s="110">
        <v>10</v>
      </c>
      <c r="P21" s="110">
        <v>11</v>
      </c>
      <c r="Q21" s="110">
        <v>12</v>
      </c>
      <c r="R21" s="110">
        <v>13</v>
      </c>
      <c r="S21" s="110">
        <v>14</v>
      </c>
      <c r="T21" s="110">
        <v>15</v>
      </c>
      <c r="U21" s="110">
        <v>16</v>
      </c>
      <c r="V21" s="110">
        <v>17</v>
      </c>
      <c r="W21" s="110">
        <v>18</v>
      </c>
      <c r="X21" s="110">
        <v>19</v>
      </c>
      <c r="Y21" s="110">
        <v>20</v>
      </c>
      <c r="Z21" s="110">
        <v>21</v>
      </c>
    </row>
    <row r="22" spans="1:26" s="33" customFormat="1">
      <c r="A22" s="38"/>
      <c r="B22" s="26"/>
      <c r="C22" s="27"/>
      <c r="D22" s="26"/>
      <c r="E22" s="26"/>
      <c r="F22" s="26"/>
      <c r="G22" s="15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13"/>
      <c r="V22" s="8"/>
      <c r="W22" s="8"/>
      <c r="X22" s="8"/>
      <c r="Y22" s="8"/>
      <c r="Z22" s="8"/>
    </row>
    <row r="23" spans="1:26">
      <c r="B23" s="8"/>
      <c r="C23" s="11"/>
      <c r="D23" s="8"/>
      <c r="E23" s="30"/>
      <c r="F23" s="8"/>
      <c r="G23" s="16"/>
      <c r="H23" s="8"/>
      <c r="I23" s="8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11"/>
      <c r="V23" s="8"/>
      <c r="W23" s="8"/>
      <c r="X23" s="8"/>
      <c r="Y23" s="8"/>
      <c r="Z23" s="8"/>
    </row>
    <row r="24" spans="1:26">
      <c r="A24" s="108" t="s">
        <v>26</v>
      </c>
      <c r="B24" s="8" t="s">
        <v>49</v>
      </c>
      <c r="C24" s="11"/>
      <c r="D24" s="8"/>
      <c r="E24" s="30" t="s">
        <v>179</v>
      </c>
      <c r="F24" s="8"/>
      <c r="G24" s="16"/>
      <c r="H24" s="8"/>
      <c r="I24" s="8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11"/>
      <c r="V24" s="8"/>
      <c r="W24" s="8"/>
      <c r="X24" s="8"/>
      <c r="Y24" s="8"/>
      <c r="Z24" s="8"/>
    </row>
    <row r="25" spans="1:26">
      <c r="B25" s="8"/>
      <c r="C25" s="11"/>
      <c r="D25" s="8"/>
      <c r="E25" s="30"/>
      <c r="F25" s="8"/>
      <c r="G25" s="16"/>
      <c r="H25" s="8"/>
      <c r="I25" s="8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11"/>
      <c r="V25" s="8"/>
      <c r="W25" s="8"/>
      <c r="X25" s="8"/>
      <c r="Y25" s="8"/>
      <c r="Z25" s="8"/>
    </row>
    <row r="26" spans="1:26">
      <c r="A26" s="108" t="s">
        <v>47</v>
      </c>
      <c r="B26" s="8"/>
      <c r="C26" s="11"/>
      <c r="D26" s="8"/>
      <c r="E26" s="117"/>
      <c r="F26" s="8"/>
      <c r="G26" s="16"/>
      <c r="H26" s="8"/>
      <c r="I26" s="8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11"/>
      <c r="V26" s="8"/>
      <c r="W26" s="8"/>
      <c r="X26" s="8"/>
      <c r="Y26" s="8"/>
      <c r="Z26" s="8"/>
    </row>
    <row r="27" spans="1:26">
      <c r="B27" s="8"/>
      <c r="C27" s="11"/>
      <c r="D27" s="8"/>
      <c r="E27" s="8"/>
      <c r="F27" s="8"/>
      <c r="G27" s="16"/>
      <c r="H27" s="8"/>
      <c r="I27" s="8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11"/>
      <c r="V27" s="8"/>
      <c r="W27" s="8"/>
      <c r="X27" s="8"/>
      <c r="Y27" s="8"/>
      <c r="Z27" s="8"/>
    </row>
    <row r="28" spans="1:26">
      <c r="A28" s="108" t="s">
        <v>50</v>
      </c>
      <c r="B28" s="8"/>
      <c r="C28" s="11"/>
      <c r="D28" s="8"/>
      <c r="E28" s="8" t="s">
        <v>178</v>
      </c>
      <c r="F28" s="8"/>
      <c r="G28" s="16"/>
      <c r="H28" s="8"/>
      <c r="I28" s="8"/>
      <c r="J28" s="40">
        <f>SUMIF(A25:A27,"ОБЪЕКТ",J25:J27)</f>
        <v>0</v>
      </c>
      <c r="K28" s="40">
        <f>SUMIF(A25:A27,"ОБЪЕКТ",K25:K27)</f>
        <v>0</v>
      </c>
      <c r="L28" s="40">
        <f>SUMIF(A25:A27,"ОБЪЕКТ",L25:L27)</f>
        <v>0</v>
      </c>
      <c r="M28" s="40">
        <f>SUMIF(A25:A27,"ОБЪЕКТ",M25:M27)</f>
        <v>0</v>
      </c>
      <c r="N28" s="40">
        <f>SUMIF(A25:A27,"ОБЪЕКТ",N25:N27)</f>
        <v>0</v>
      </c>
      <c r="O28" s="40">
        <f>SUMIF(A25:A27,"ОБЪЕКТ",O25:O27)</f>
        <v>0</v>
      </c>
      <c r="P28" s="40">
        <f>SUMIF(A25:A27,"ОБЪЕКТ",P25:P27)</f>
        <v>0</v>
      </c>
      <c r="Q28" s="40">
        <f>SUMIF(A25:A27,"ОБЪЕКТ",Q25:Q27)</f>
        <v>0</v>
      </c>
      <c r="R28" s="40">
        <f>SUMIF(A25:A27,"ОБЪЕКТ",R25:R27)</f>
        <v>0</v>
      </c>
      <c r="S28" s="40">
        <f>SUMIF(A25:A27,"ОБЪЕКТ",S25:S27)</f>
        <v>0</v>
      </c>
      <c r="T28" s="40">
        <f>SUMIF(A25:A27,"ОБЪЕКТ",T25:T27)</f>
        <v>0</v>
      </c>
      <c r="U28" s="11"/>
      <c r="V28" s="8"/>
      <c r="W28" s="8"/>
      <c r="X28" s="8"/>
      <c r="Y28" s="8"/>
      <c r="Z28" s="8"/>
    </row>
    <row r="29" spans="1:26">
      <c r="B29" s="8"/>
      <c r="C29" s="11"/>
      <c r="D29" s="8"/>
      <c r="E29" s="30"/>
      <c r="F29" s="8"/>
      <c r="G29" s="16"/>
      <c r="H29" s="8"/>
      <c r="I29" s="8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11"/>
      <c r="V29" s="8"/>
      <c r="W29" s="8"/>
      <c r="X29" s="8"/>
      <c r="Y29" s="8"/>
      <c r="Z29" s="8"/>
    </row>
    <row r="30" spans="1:26">
      <c r="A30" s="108" t="s">
        <v>50</v>
      </c>
      <c r="B30" s="8"/>
      <c r="C30" s="11"/>
      <c r="D30" s="8"/>
      <c r="E30" s="8" t="s">
        <v>136</v>
      </c>
      <c r="F30" s="8"/>
      <c r="G30" s="16"/>
      <c r="H30" s="8"/>
      <c r="I30" s="8"/>
      <c r="J30" s="40">
        <f>SUMIF(A23:A29,"ОБЪЕКТ",J23:J29)</f>
        <v>0</v>
      </c>
      <c r="K30" s="40">
        <f>SUMIF(A23:A29,"ОБЪЕКТ",K23:K29)</f>
        <v>0</v>
      </c>
      <c r="L30" s="40">
        <f>SUMIF(A23:A29,"ОБЪЕКТ",L23:L29)</f>
        <v>0</v>
      </c>
      <c r="M30" s="40">
        <f>SUMIF(A23:A29,"ОБЪЕКТ",M23:M29)</f>
        <v>0</v>
      </c>
      <c r="N30" s="40">
        <f>SUMIF(A23:A29,"ОБЪЕКТ",N23:N29)</f>
        <v>0</v>
      </c>
      <c r="O30" s="40">
        <f>SUMIF(A23:A29,"ОБЪЕКТ",O23:O29)</f>
        <v>0</v>
      </c>
      <c r="P30" s="40">
        <f>SUMIF(A23:A29,"ОБЪЕКТ",P23:P29)</f>
        <v>0</v>
      </c>
      <c r="Q30" s="40">
        <f>SUMIF(A23:A29,"ОБЪЕКТ",Q23:Q29)</f>
        <v>0</v>
      </c>
      <c r="R30" s="40">
        <f>SUMIF(A23:A29,"ОБЪЕКТ",R23:R29)</f>
        <v>0</v>
      </c>
      <c r="S30" s="40">
        <f>SUMIF(A23:A29,"ОБЪЕКТ",S23:S29)</f>
        <v>0</v>
      </c>
      <c r="T30" s="40">
        <f>SUMIF(A23:A29,"ОБЪЕКТ",T23:T29)</f>
        <v>0</v>
      </c>
      <c r="U30" s="11"/>
      <c r="V30" s="8"/>
      <c r="W30" s="8"/>
      <c r="X30" s="8"/>
      <c r="Y30" s="8"/>
      <c r="Z30" s="8"/>
    </row>
    <row r="31" spans="1:26">
      <c r="E31" s="104" t="s">
        <v>190</v>
      </c>
      <c r="G31" s="17"/>
    </row>
    <row r="32" spans="1:26">
      <c r="E32" s="104" t="s">
        <v>187</v>
      </c>
      <c r="G32" s="17"/>
    </row>
    <row r="33" spans="5:7">
      <c r="E33" s="104" t="s">
        <v>188</v>
      </c>
      <c r="G33" s="17"/>
    </row>
    <row r="34" spans="5:7">
      <c r="G34" s="17"/>
    </row>
    <row r="35" spans="5:7">
      <c r="G35" s="17"/>
    </row>
    <row r="36" spans="5:7">
      <c r="E36" s="108" t="s">
        <v>64</v>
      </c>
      <c r="G36" s="17"/>
    </row>
    <row r="37" spans="5:7">
      <c r="G37" s="17"/>
    </row>
    <row r="38" spans="5:7">
      <c r="E38" s="108" t="s">
        <v>65</v>
      </c>
      <c r="G38" s="17"/>
    </row>
    <row r="39" spans="5:7">
      <c r="G39" s="17"/>
    </row>
    <row r="40" spans="5:7">
      <c r="G40" s="17"/>
    </row>
    <row r="41" spans="5:7">
      <c r="G41" s="17"/>
    </row>
    <row r="42" spans="5:7">
      <c r="G42" s="17"/>
    </row>
    <row r="43" spans="5:7">
      <c r="G43" s="17"/>
    </row>
    <row r="44" spans="5:7">
      <c r="G44" s="17"/>
    </row>
    <row r="45" spans="5:7">
      <c r="G45" s="17"/>
    </row>
    <row r="46" spans="5:7">
      <c r="G46" s="17"/>
    </row>
    <row r="47" spans="5:7">
      <c r="G47" s="17"/>
    </row>
    <row r="48" spans="5:7">
      <c r="G48" s="17"/>
    </row>
    <row r="49" spans="7:7">
      <c r="G49" s="17"/>
    </row>
    <row r="50" spans="7:7">
      <c r="G50" s="17"/>
    </row>
    <row r="51" spans="7:7">
      <c r="G51" s="17"/>
    </row>
    <row r="52" spans="7:7">
      <c r="G52" s="17"/>
    </row>
    <row r="53" spans="7:7">
      <c r="G53" s="17"/>
    </row>
    <row r="54" spans="7:7">
      <c r="G54" s="17"/>
    </row>
    <row r="55" spans="7:7">
      <c r="G55" s="17"/>
    </row>
  </sheetData>
  <autoFilter ref="A21:Z31"/>
  <mergeCells count="27">
    <mergeCell ref="A19:A20"/>
    <mergeCell ref="B19:B20"/>
    <mergeCell ref="C19:C20"/>
    <mergeCell ref="D19:D20"/>
    <mergeCell ref="L19:L20"/>
    <mergeCell ref="J19:J20"/>
    <mergeCell ref="N19:N20"/>
    <mergeCell ref="M19:M20"/>
    <mergeCell ref="O19:O20"/>
    <mergeCell ref="E19:E20"/>
    <mergeCell ref="F19:F20"/>
    <mergeCell ref="R19:R20"/>
    <mergeCell ref="K19:K20"/>
    <mergeCell ref="F13:X13"/>
    <mergeCell ref="F14:X14"/>
    <mergeCell ref="F15:X15"/>
    <mergeCell ref="V19:Z19"/>
    <mergeCell ref="J16:T16"/>
    <mergeCell ref="P19:P20"/>
    <mergeCell ref="U19:U20"/>
    <mergeCell ref="H19:H20"/>
    <mergeCell ref="I19:I20"/>
    <mergeCell ref="T19:T20"/>
    <mergeCell ref="G19:G20"/>
    <mergeCell ref="J17:T17"/>
    <mergeCell ref="Q19:Q20"/>
    <mergeCell ref="S19:S20"/>
  </mergeCells>
  <phoneticPr fontId="2" type="noConversion"/>
  <pageMargins left="0.78740157480314965" right="0.19685039370078741" top="0.39370078740157483" bottom="0.39370078740157483" header="0" footer="0.19685039370078741"/>
  <pageSetup paperSize="9" scale="66" firstPageNumber="120" fitToHeight="9" orientation="landscape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Z54"/>
  <sheetViews>
    <sheetView view="pageBreakPreview" topLeftCell="E7" zoomScale="85" zoomScaleNormal="100" workbookViewId="0">
      <selection activeCell="F16" sqref="F16"/>
    </sheetView>
  </sheetViews>
  <sheetFormatPr defaultColWidth="9.140625" defaultRowHeight="12.75"/>
  <cols>
    <col min="1" max="1" width="11.7109375" style="108" hidden="1" customWidth="1"/>
    <col min="2" max="2" width="9.140625" style="108" hidden="1" customWidth="1"/>
    <col min="3" max="3" width="9.140625" style="12" hidden="1" customWidth="1"/>
    <col min="4" max="4" width="10.5703125" style="108" hidden="1" customWidth="1"/>
    <col min="5" max="5" width="19.140625" style="108" customWidth="1"/>
    <col min="6" max="6" width="9.140625" style="108"/>
    <col min="7" max="7" width="10.140625" style="12" hidden="1" customWidth="1"/>
    <col min="8" max="8" width="9.85546875" style="108" customWidth="1"/>
    <col min="9" max="9" width="9.140625" style="108"/>
    <col min="10" max="11" width="9.85546875" style="108" customWidth="1"/>
    <col min="12" max="13" width="9.140625" style="108"/>
    <col min="14" max="14" width="10.140625" style="108" customWidth="1"/>
    <col min="15" max="15" width="11.85546875" style="108" customWidth="1"/>
    <col min="16" max="17" width="10" style="108" customWidth="1"/>
    <col min="18" max="20" width="9.140625" style="108"/>
    <col min="21" max="21" width="13.140625" style="12" customWidth="1"/>
    <col min="22" max="22" width="8.28515625" style="37" customWidth="1"/>
    <col min="23" max="23" width="8.28515625" style="108" customWidth="1"/>
    <col min="24" max="25" width="9.5703125" style="108" customWidth="1"/>
    <col min="26" max="26" width="8.28515625" style="108" customWidth="1"/>
    <col min="27" max="16384" width="9.140625" style="108"/>
  </cols>
  <sheetData>
    <row r="1" spans="1:26" s="7" customFormat="1" hidden="1">
      <c r="A1" s="7" t="s">
        <v>8</v>
      </c>
      <c r="B1" s="6" t="s">
        <v>19</v>
      </c>
      <c r="C1" s="6"/>
      <c r="D1" s="6"/>
      <c r="G1" s="6"/>
      <c r="K1" s="34"/>
      <c r="L1" s="34"/>
      <c r="M1" s="34"/>
      <c r="U1" s="6"/>
      <c r="V1" s="35"/>
    </row>
    <row r="2" spans="1:26" s="7" customFormat="1" hidden="1">
      <c r="A2" s="7" t="s">
        <v>9</v>
      </c>
      <c r="B2" s="6" t="s">
        <v>20</v>
      </c>
      <c r="C2" s="6"/>
      <c r="D2" s="6"/>
      <c r="G2" s="6"/>
      <c r="U2" s="6"/>
      <c r="V2" s="35"/>
    </row>
    <row r="3" spans="1:26" s="7" customFormat="1" hidden="1">
      <c r="A3" s="7" t="s">
        <v>17</v>
      </c>
      <c r="B3" s="3" t="s">
        <v>338</v>
      </c>
      <c r="C3" s="6"/>
      <c r="D3" s="6"/>
      <c r="E3" s="7" t="s">
        <v>314</v>
      </c>
      <c r="G3" s="6"/>
      <c r="U3" s="6"/>
      <c r="V3" s="35"/>
    </row>
    <row r="4" spans="1:26" s="7" customFormat="1" hidden="1">
      <c r="A4" s="7" t="s">
        <v>18</v>
      </c>
      <c r="B4" s="6" t="s">
        <v>166</v>
      </c>
      <c r="C4" s="6"/>
      <c r="D4" s="6"/>
      <c r="E4" s="7" t="s">
        <v>316</v>
      </c>
      <c r="G4" s="6"/>
      <c r="U4" s="6"/>
      <c r="V4" s="35"/>
    </row>
    <row r="5" spans="1:26" s="7" customFormat="1" hidden="1">
      <c r="A5" s="7" t="s">
        <v>93</v>
      </c>
      <c r="B5" s="6" t="s">
        <v>54</v>
      </c>
      <c r="C5" s="6"/>
      <c r="D5" s="6"/>
      <c r="E5" s="7" t="s">
        <v>271</v>
      </c>
      <c r="G5" s="6"/>
      <c r="U5" s="6"/>
      <c r="V5" s="35"/>
    </row>
    <row r="6" spans="1:26" s="7" customFormat="1" ht="27" hidden="1" customHeight="1">
      <c r="A6" s="7" t="s">
        <v>21</v>
      </c>
      <c r="B6" s="3" t="s">
        <v>337</v>
      </c>
      <c r="C6" s="6"/>
      <c r="D6" s="6"/>
      <c r="G6" s="6"/>
      <c r="U6" s="6"/>
      <c r="V6" s="35"/>
    </row>
    <row r="7" spans="1:26" s="7" customFormat="1" ht="11.25" customHeight="1">
      <c r="B7" s="6"/>
      <c r="C7" s="6"/>
      <c r="D7" s="6"/>
      <c r="G7" s="6"/>
      <c r="U7" s="6"/>
      <c r="V7" s="35"/>
      <c r="Z7" s="6"/>
    </row>
    <row r="8" spans="1:26" s="7" customFormat="1">
      <c r="B8" s="6"/>
      <c r="C8" s="36"/>
      <c r="D8" s="6"/>
      <c r="G8" s="6"/>
      <c r="U8" s="6"/>
      <c r="V8" s="35"/>
      <c r="Z8" s="34" t="s">
        <v>167</v>
      </c>
    </row>
    <row r="9" spans="1:26" s="7" customFormat="1">
      <c r="B9" s="6"/>
      <c r="C9" s="36"/>
      <c r="D9" s="6"/>
      <c r="G9" s="6"/>
      <c r="U9" s="6"/>
      <c r="V9" s="35"/>
      <c r="Z9" s="34" t="s">
        <v>46</v>
      </c>
    </row>
    <row r="10" spans="1:26" s="7" customFormat="1">
      <c r="B10" s="6"/>
      <c r="C10" s="36"/>
      <c r="D10" s="6"/>
      <c r="G10" s="6"/>
      <c r="U10" s="6"/>
      <c r="V10" s="35"/>
      <c r="Z10" s="34" t="s">
        <v>52</v>
      </c>
    </row>
    <row r="11" spans="1:26" s="7" customFormat="1">
      <c r="B11" s="6"/>
      <c r="C11" s="36"/>
      <c r="D11" s="6"/>
      <c r="G11" s="6"/>
      <c r="U11" s="6"/>
      <c r="V11" s="35"/>
      <c r="Z11" s="31" t="str">
        <f>" на "&amp;$B$6+1&amp;"год и на плановый период "&amp;$B$6+2&amp;" и "&amp;$B$6+3&amp;" годов"</f>
        <v xml:space="preserve"> на 2019год и на плановый период 2020 и 2021 годов</v>
      </c>
    </row>
    <row r="13" spans="1:26" ht="54" customHeight="1">
      <c r="A13" s="7"/>
      <c r="B13" s="7"/>
      <c r="C13" s="6"/>
      <c r="D13" s="7"/>
      <c r="E13" s="7"/>
      <c r="F13" s="131" t="str">
        <f>"Перечень мероприятий по экологической реабилитации водоемов, входящих в перечень, установленный Распоряжением Правительства РФ от 31.12.2008 № 2054-р., осуществляемых бассейновыми водными управлениями по ГП 028, Рз "&amp;B1&amp;", ПР "&amp;B2&amp; ", ЦС "&amp;B3&amp;" "&amp;E3&amp;", "</f>
        <v xml:space="preserve">Перечень мероприятий по экологической реабилитации водоемов, входящих в перечень, установленный Распоряжением Правительства РФ от 31.12.2008 № 2054-р., осуществляемых бассейновыми водными управлениями по ГП 028, Рз 04, ПР 06, ЦС 28 6 99 99998 "Реализация мероприятий федеральной целевой программы", </v>
      </c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</row>
    <row r="14" spans="1:26" ht="24" customHeight="1">
      <c r="A14" s="7"/>
      <c r="B14" s="7"/>
      <c r="C14" s="6"/>
      <c r="D14" s="7"/>
      <c r="E14" s="7"/>
      <c r="F14" s="131" t="str">
        <f>"ВР "&amp;B4&amp;" "&amp;E4&amp;""</f>
        <v>ВР 244 "Прочая закупка товаров, работ и услуг"</v>
      </c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</row>
    <row r="15" spans="1:26" ht="19.5" customHeight="1">
      <c r="A15" s="7"/>
      <c r="B15" s="7"/>
      <c r="C15" s="6"/>
      <c r="D15" s="7"/>
      <c r="E15" s="7"/>
      <c r="F15" s="131" t="str">
        <f>" на "&amp;B6+1&amp;" год и на плановый период "&amp;B6+2&amp;" и "&amp;B6+3&amp;" годов"</f>
        <v xml:space="preserve"> на 2019 год и на плановый период 2020 и 2021 годов</v>
      </c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</row>
    <row r="16" spans="1:26" ht="15">
      <c r="A16" s="108" t="s">
        <v>28</v>
      </c>
      <c r="B16" s="108" t="s">
        <v>51</v>
      </c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</row>
    <row r="17" spans="1:26">
      <c r="J17" s="139" t="s">
        <v>29</v>
      </c>
      <c r="K17" s="139"/>
      <c r="L17" s="139"/>
      <c r="M17" s="139"/>
      <c r="N17" s="139"/>
      <c r="O17" s="139"/>
      <c r="P17" s="139"/>
      <c r="Q17" s="139"/>
      <c r="R17" s="139"/>
      <c r="S17" s="139"/>
      <c r="T17" s="139"/>
    </row>
    <row r="19" spans="1:26" s="28" customFormat="1" ht="18.75" customHeight="1">
      <c r="A19" s="127" t="s">
        <v>23</v>
      </c>
      <c r="B19" s="127" t="s">
        <v>22</v>
      </c>
      <c r="C19" s="127" t="s">
        <v>135</v>
      </c>
      <c r="D19" s="127" t="s">
        <v>144</v>
      </c>
      <c r="E19" s="127" t="s">
        <v>138</v>
      </c>
      <c r="F19" s="127" t="s">
        <v>150</v>
      </c>
      <c r="G19" s="127" t="s">
        <v>149</v>
      </c>
      <c r="H19" s="127" t="s">
        <v>145</v>
      </c>
      <c r="I19" s="127" t="s">
        <v>25</v>
      </c>
      <c r="J19" s="127" t="s">
        <v>24</v>
      </c>
      <c r="K19" s="127" t="s">
        <v>3</v>
      </c>
      <c r="L19" s="127" t="s">
        <v>4</v>
      </c>
      <c r="M19" s="127" t="s">
        <v>5</v>
      </c>
      <c r="N19" s="127" t="str">
        <f>"Выполнено по состоянию на 01.01."&amp;B6</f>
        <v>Выполнено по состоянию на 01.01.2018</v>
      </c>
      <c r="O19" s="127" t="str">
        <f>"Ожидаемое выполнение в "&amp;B6&amp;" г."</f>
        <v>Ожидаемое выполнение в 2018 г.</v>
      </c>
      <c r="P19" s="127" t="str">
        <f>"Остаток сметной стоимости на 01.01."&amp;B6+1&amp;" в ценах 2001 года"</f>
        <v>Остаток сметной стоимости на 01.01.2019 в ценах 2001 года</v>
      </c>
      <c r="Q19" s="127" t="str">
        <f>"Остаток сметной стоимости на 01.01."&amp;B6+1&amp;" в текущих ценах"</f>
        <v>Остаток сметной стоимости на 01.01.2019 в текущих ценах</v>
      </c>
      <c r="R19" s="127" t="str">
        <f>"Прогноз "&amp;B6+1&amp;" года"</f>
        <v>Прогноз 2019 года</v>
      </c>
      <c r="S19" s="127" t="str">
        <f>"Прогноз "&amp;B6+2&amp;" года"</f>
        <v>Прогноз 2020 года</v>
      </c>
      <c r="T19" s="127" t="str">
        <f>"Прогноз "&amp;B6+3&amp;" года"</f>
        <v>Прогноз 2021 года</v>
      </c>
      <c r="U19" s="129" t="s">
        <v>297</v>
      </c>
      <c r="V19" s="133" t="s">
        <v>181</v>
      </c>
      <c r="W19" s="134"/>
      <c r="X19" s="134"/>
      <c r="Y19" s="134"/>
      <c r="Z19" s="138"/>
    </row>
    <row r="20" spans="1:26" s="28" customFormat="1" ht="76.5" customHeight="1">
      <c r="A20" s="128"/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30"/>
      <c r="V20" s="27" t="s">
        <v>182</v>
      </c>
      <c r="W20" s="27" t="s">
        <v>183</v>
      </c>
      <c r="X20" s="27" t="s">
        <v>236</v>
      </c>
      <c r="Y20" s="27" t="s">
        <v>184</v>
      </c>
      <c r="Z20" s="27" t="s">
        <v>221</v>
      </c>
    </row>
    <row r="21" spans="1:26" s="33" customFormat="1">
      <c r="A21" s="110"/>
      <c r="B21" s="110">
        <v>1</v>
      </c>
      <c r="C21" s="110">
        <v>2</v>
      </c>
      <c r="D21" s="110">
        <v>3</v>
      </c>
      <c r="E21" s="110">
        <v>1</v>
      </c>
      <c r="F21" s="110">
        <v>2</v>
      </c>
      <c r="G21" s="110">
        <v>3</v>
      </c>
      <c r="H21" s="110">
        <v>3</v>
      </c>
      <c r="I21" s="110">
        <v>4</v>
      </c>
      <c r="J21" s="110">
        <v>5</v>
      </c>
      <c r="K21" s="110">
        <v>6</v>
      </c>
      <c r="L21" s="110">
        <v>7</v>
      </c>
      <c r="M21" s="110">
        <v>8</v>
      </c>
      <c r="N21" s="110">
        <v>9</v>
      </c>
      <c r="O21" s="110">
        <v>10</v>
      </c>
      <c r="P21" s="110">
        <v>11</v>
      </c>
      <c r="Q21" s="110">
        <v>12</v>
      </c>
      <c r="R21" s="110">
        <v>13</v>
      </c>
      <c r="S21" s="110">
        <v>14</v>
      </c>
      <c r="T21" s="110">
        <v>15</v>
      </c>
      <c r="U21" s="110">
        <v>16</v>
      </c>
      <c r="V21" s="110">
        <v>17</v>
      </c>
      <c r="W21" s="110">
        <v>18</v>
      </c>
      <c r="X21" s="110">
        <v>19</v>
      </c>
      <c r="Y21" s="110">
        <v>20</v>
      </c>
      <c r="Z21" s="110">
        <v>21</v>
      </c>
    </row>
    <row r="22" spans="1:26" s="33" customFormat="1">
      <c r="A22" s="38"/>
      <c r="B22" s="26"/>
      <c r="C22" s="27"/>
      <c r="D22" s="26"/>
      <c r="E22" s="26"/>
      <c r="F22" s="26"/>
      <c r="G22" s="15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13"/>
      <c r="V22" s="8"/>
      <c r="W22" s="8"/>
      <c r="X22" s="8"/>
      <c r="Y22" s="8"/>
      <c r="Z22" s="8"/>
    </row>
    <row r="23" spans="1:26">
      <c r="A23" s="108" t="s">
        <v>26</v>
      </c>
      <c r="B23" s="8" t="s">
        <v>27</v>
      </c>
      <c r="C23" s="11"/>
      <c r="D23" s="8"/>
      <c r="E23" s="30" t="s">
        <v>177</v>
      </c>
      <c r="F23" s="8"/>
      <c r="G23" s="16"/>
      <c r="H23" s="8"/>
      <c r="I23" s="8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11"/>
      <c r="V23" s="8"/>
      <c r="W23" s="8"/>
      <c r="X23" s="8"/>
      <c r="Y23" s="8"/>
      <c r="Z23" s="8"/>
    </row>
    <row r="24" spans="1:26">
      <c r="B24" s="8"/>
      <c r="C24" s="11"/>
      <c r="D24" s="8"/>
      <c r="E24" s="30"/>
      <c r="F24" s="8"/>
      <c r="G24" s="16"/>
      <c r="H24" s="8"/>
      <c r="I24" s="8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11"/>
      <c r="V24" s="8"/>
      <c r="W24" s="8"/>
      <c r="X24" s="8"/>
      <c r="Y24" s="8"/>
      <c r="Z24" s="8"/>
    </row>
    <row r="25" spans="1:26">
      <c r="B25" s="8"/>
      <c r="C25" s="11"/>
      <c r="D25" s="8"/>
      <c r="E25" s="8"/>
      <c r="F25" s="8"/>
      <c r="G25" s="16"/>
      <c r="H25" s="8"/>
      <c r="I25" s="8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11"/>
      <c r="V25" s="8"/>
      <c r="W25" s="8"/>
      <c r="X25" s="8"/>
      <c r="Y25" s="8"/>
      <c r="Z25" s="8"/>
    </row>
    <row r="26" spans="1:26">
      <c r="A26" s="108" t="s">
        <v>50</v>
      </c>
      <c r="B26" s="8"/>
      <c r="C26" s="11"/>
      <c r="D26" s="8"/>
      <c r="E26" s="8" t="s">
        <v>178</v>
      </c>
      <c r="F26" s="8"/>
      <c r="G26" s="16"/>
      <c r="H26" s="8"/>
      <c r="I26" s="8"/>
      <c r="J26" s="40">
        <f>SUMIF(A24:A25,"ОБЪЕКТ",J24:J25)</f>
        <v>0</v>
      </c>
      <c r="K26" s="40">
        <f>SUMIF(A24:A25,"ОБЪЕКТ",K24:K25)</f>
        <v>0</v>
      </c>
      <c r="L26" s="40">
        <f>SUMIF(A24:A25,"ОБЪЕКТ",L24:L25)</f>
        <v>0</v>
      </c>
      <c r="M26" s="40">
        <f>SUMIF(A24:A25,"ОБЪЕКТ",M24:M25)</f>
        <v>0</v>
      </c>
      <c r="N26" s="40">
        <f>SUMIF(A24:A25,"ОБЪЕКТ",N24:N25)</f>
        <v>0</v>
      </c>
      <c r="O26" s="40">
        <f>SUMIF(A24:A25,"ОБЪЕКТ",O24:O25)</f>
        <v>0</v>
      </c>
      <c r="P26" s="40">
        <f>SUMIF(A24:A25,"ОБЪЕКТ",P24:P25)</f>
        <v>0</v>
      </c>
      <c r="Q26" s="40">
        <f>SUMIF(A24:A25,"ОБЪЕКТ",Q24:Q25)</f>
        <v>0</v>
      </c>
      <c r="R26" s="40">
        <f>SUMIF(A24:A25,"ОБЪЕКТ",R24:R25)</f>
        <v>0</v>
      </c>
      <c r="S26" s="40">
        <f>SUMIF(A24:A25,"ОБЪЕКТ",S24:S25)</f>
        <v>0</v>
      </c>
      <c r="T26" s="40">
        <f>SUMIF(A24:A25,"ОБЪЕКТ",T24:T25)</f>
        <v>0</v>
      </c>
      <c r="U26" s="11"/>
      <c r="V26" s="8"/>
      <c r="W26" s="8"/>
      <c r="X26" s="8"/>
      <c r="Y26" s="8"/>
      <c r="Z26" s="8"/>
    </row>
    <row r="27" spans="1:26">
      <c r="B27" s="8"/>
      <c r="C27" s="11"/>
      <c r="D27" s="8"/>
      <c r="E27" s="8"/>
      <c r="F27" s="8"/>
      <c r="G27" s="16"/>
      <c r="H27" s="8"/>
      <c r="I27" s="8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11"/>
      <c r="V27" s="8"/>
      <c r="W27" s="8"/>
      <c r="X27" s="8"/>
      <c r="Y27" s="8"/>
      <c r="Z27" s="8"/>
    </row>
    <row r="28" spans="1:26">
      <c r="B28" s="8"/>
      <c r="C28" s="11"/>
      <c r="D28" s="8"/>
      <c r="E28" s="30"/>
      <c r="F28" s="8"/>
      <c r="G28" s="16"/>
      <c r="H28" s="8"/>
      <c r="I28" s="8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11"/>
      <c r="V28" s="8"/>
      <c r="W28" s="8"/>
      <c r="X28" s="8"/>
      <c r="Y28" s="8"/>
      <c r="Z28" s="8"/>
    </row>
    <row r="29" spans="1:26">
      <c r="A29" s="108" t="s">
        <v>50</v>
      </c>
      <c r="B29" s="8"/>
      <c r="C29" s="11"/>
      <c r="D29" s="8"/>
      <c r="E29" s="8" t="s">
        <v>136</v>
      </c>
      <c r="F29" s="8"/>
      <c r="G29" s="16"/>
      <c r="H29" s="8"/>
      <c r="I29" s="8"/>
      <c r="J29" s="40">
        <f>SUMIF(A23:A28,"ОБЪЕКТ",J23:J28)</f>
        <v>0</v>
      </c>
      <c r="K29" s="40">
        <f>SUMIF(A23:A28,"ОБЪЕКТ",K23:K28)</f>
        <v>0</v>
      </c>
      <c r="L29" s="40">
        <f>SUMIF(A23:A28,"ОБЪЕКТ",L23:L28)</f>
        <v>0</v>
      </c>
      <c r="M29" s="40">
        <f>SUMIF(A23:A28,"ОБЪЕКТ",M23:M28)</f>
        <v>0</v>
      </c>
      <c r="N29" s="40">
        <f>SUMIF(A23:A28,"ОБЪЕКТ",N23:N28)</f>
        <v>0</v>
      </c>
      <c r="O29" s="40">
        <f>SUMIF(A23:A28,"ОБЪЕКТ",O23:O28)</f>
        <v>0</v>
      </c>
      <c r="P29" s="40">
        <f>SUMIF(A23:A28,"ОБЪЕКТ",P23:P28)</f>
        <v>0</v>
      </c>
      <c r="Q29" s="40">
        <f>SUMIF(A23:A28,"ОБЪЕКТ",Q23:Q28)</f>
        <v>0</v>
      </c>
      <c r="R29" s="40">
        <f>SUMIF(A23:A28,"ОБЪЕКТ",R23:R28)</f>
        <v>0</v>
      </c>
      <c r="S29" s="40">
        <f>SUMIF(A23:A28,"ОБЪЕКТ",S23:S28)</f>
        <v>0</v>
      </c>
      <c r="T29" s="40">
        <f>SUMIF(A23:A28,"ОБЪЕКТ",T23:T28)</f>
        <v>0</v>
      </c>
      <c r="U29" s="11"/>
      <c r="V29" s="8"/>
      <c r="W29" s="8"/>
      <c r="X29" s="8"/>
      <c r="Y29" s="8"/>
      <c r="Z29" s="8"/>
    </row>
    <row r="30" spans="1:26">
      <c r="E30" s="104" t="s">
        <v>190</v>
      </c>
      <c r="G30" s="17"/>
    </row>
    <row r="31" spans="1:26">
      <c r="E31" s="104" t="s">
        <v>187</v>
      </c>
      <c r="G31" s="17"/>
    </row>
    <row r="32" spans="1:26">
      <c r="E32" s="104" t="s">
        <v>188</v>
      </c>
      <c r="G32" s="17"/>
    </row>
    <row r="33" spans="5:7">
      <c r="G33" s="17"/>
    </row>
    <row r="34" spans="5:7">
      <c r="G34" s="17"/>
    </row>
    <row r="35" spans="5:7">
      <c r="E35" s="108" t="s">
        <v>64</v>
      </c>
      <c r="G35" s="17"/>
    </row>
    <row r="36" spans="5:7">
      <c r="G36" s="17"/>
    </row>
    <row r="37" spans="5:7">
      <c r="E37" s="108" t="s">
        <v>65</v>
      </c>
      <c r="G37" s="17"/>
    </row>
    <row r="38" spans="5:7">
      <c r="G38" s="17"/>
    </row>
    <row r="39" spans="5:7">
      <c r="G39" s="17"/>
    </row>
    <row r="40" spans="5:7">
      <c r="G40" s="17"/>
    </row>
    <row r="41" spans="5:7">
      <c r="G41" s="17"/>
    </row>
    <row r="42" spans="5:7">
      <c r="G42" s="17"/>
    </row>
    <row r="43" spans="5:7">
      <c r="G43" s="17"/>
    </row>
    <row r="44" spans="5:7">
      <c r="G44" s="17"/>
    </row>
    <row r="45" spans="5:7">
      <c r="G45" s="17"/>
    </row>
    <row r="46" spans="5:7">
      <c r="G46" s="17"/>
    </row>
    <row r="47" spans="5:7">
      <c r="G47" s="17"/>
    </row>
    <row r="48" spans="5:7">
      <c r="G48" s="17"/>
    </row>
    <row r="49" spans="7:7">
      <c r="G49" s="17"/>
    </row>
    <row r="50" spans="7:7">
      <c r="G50" s="17"/>
    </row>
    <row r="51" spans="7:7">
      <c r="G51" s="17"/>
    </row>
    <row r="52" spans="7:7">
      <c r="G52" s="17"/>
    </row>
    <row r="53" spans="7:7">
      <c r="G53" s="17"/>
    </row>
    <row r="54" spans="7:7">
      <c r="G54" s="17"/>
    </row>
  </sheetData>
  <autoFilter ref="A21:Z30"/>
  <mergeCells count="27">
    <mergeCell ref="J19:J20"/>
    <mergeCell ref="A19:A20"/>
    <mergeCell ref="B19:B20"/>
    <mergeCell ref="C19:C20"/>
    <mergeCell ref="D19:D20"/>
    <mergeCell ref="E19:E20"/>
    <mergeCell ref="Q19:Q20"/>
    <mergeCell ref="L19:L20"/>
    <mergeCell ref="O19:O20"/>
    <mergeCell ref="P19:P20"/>
    <mergeCell ref="K19:K20"/>
    <mergeCell ref="F13:X13"/>
    <mergeCell ref="F14:X14"/>
    <mergeCell ref="F15:X15"/>
    <mergeCell ref="V19:Z19"/>
    <mergeCell ref="M19:M20"/>
    <mergeCell ref="N19:N20"/>
    <mergeCell ref="U19:U20"/>
    <mergeCell ref="J16:T16"/>
    <mergeCell ref="S19:S20"/>
    <mergeCell ref="F19:F20"/>
    <mergeCell ref="J17:T17"/>
    <mergeCell ref="T19:T20"/>
    <mergeCell ref="G19:G20"/>
    <mergeCell ref="H19:H20"/>
    <mergeCell ref="I19:I20"/>
    <mergeCell ref="R19:R20"/>
  </mergeCells>
  <phoneticPr fontId="2" type="noConversion"/>
  <pageMargins left="0.78740157480314965" right="0.19685039370078741" top="0.39370078740157483" bottom="0.39370078740157483" header="0" footer="0.19685039370078741"/>
  <pageSetup paperSize="9" scale="65" firstPageNumber="121" fitToHeight="9" orientation="landscape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Y42"/>
  <sheetViews>
    <sheetView view="pageBreakPreview" topLeftCell="E7" zoomScale="85" zoomScaleNormal="100" zoomScaleSheetLayoutView="85" workbookViewId="0">
      <selection activeCell="U12" sqref="U12"/>
    </sheetView>
  </sheetViews>
  <sheetFormatPr defaultColWidth="9.140625" defaultRowHeight="12.75"/>
  <cols>
    <col min="1" max="1" width="11.7109375" style="7" hidden="1" customWidth="1"/>
    <col min="2" max="2" width="9.140625" style="7" hidden="1" customWidth="1"/>
    <col min="3" max="3" width="9.140625" style="6" hidden="1" customWidth="1"/>
    <col min="4" max="4" width="10.5703125" style="7" hidden="1" customWidth="1"/>
    <col min="5" max="5" width="19.140625" style="7" customWidth="1"/>
    <col min="6" max="6" width="9.140625" style="7"/>
    <col min="7" max="7" width="10.140625" style="6" hidden="1" customWidth="1"/>
    <col min="8" max="8" width="10.5703125" style="7" customWidth="1"/>
    <col min="9" max="9" width="9.140625" style="7"/>
    <col min="10" max="11" width="9.85546875" style="7" customWidth="1"/>
    <col min="12" max="12" width="11.140625" style="7" customWidth="1"/>
    <col min="13" max="13" width="9.85546875" style="7" customWidth="1"/>
    <col min="14" max="14" width="10.7109375" style="7" customWidth="1"/>
    <col min="15" max="15" width="9.85546875" style="7" customWidth="1"/>
    <col min="16" max="16" width="11.140625" style="7" customWidth="1"/>
    <col min="17" max="17" width="10" style="7" customWidth="1"/>
    <col min="18" max="18" width="9.85546875" style="7" customWidth="1"/>
    <col min="19" max="21" width="9.140625" style="7"/>
    <col min="22" max="23" width="0" style="7" hidden="1" customWidth="1"/>
    <col min="24" max="16384" width="9.140625" style="7"/>
  </cols>
  <sheetData>
    <row r="1" spans="1:25" hidden="1">
      <c r="A1" s="7" t="s">
        <v>8</v>
      </c>
      <c r="B1" s="6" t="s">
        <v>19</v>
      </c>
      <c r="D1" s="6"/>
      <c r="L1" s="34"/>
      <c r="M1" s="34"/>
      <c r="N1" s="34"/>
    </row>
    <row r="2" spans="1:25" hidden="1">
      <c r="A2" s="7" t="s">
        <v>9</v>
      </c>
      <c r="B2" s="6" t="s">
        <v>20</v>
      </c>
      <c r="D2" s="6"/>
    </row>
    <row r="3" spans="1:25" hidden="1">
      <c r="A3" s="7" t="s">
        <v>17</v>
      </c>
      <c r="B3" s="3" t="s">
        <v>286</v>
      </c>
      <c r="D3" s="6"/>
      <c r="E3" s="121" t="s">
        <v>315</v>
      </c>
    </row>
    <row r="4" spans="1:25" hidden="1">
      <c r="A4" s="7" t="s">
        <v>18</v>
      </c>
      <c r="B4" s="6" t="s">
        <v>163</v>
      </c>
      <c r="D4" s="6"/>
      <c r="E4" s="7" t="s">
        <v>164</v>
      </c>
    </row>
    <row r="5" spans="1:25" hidden="1">
      <c r="A5" s="7" t="s">
        <v>93</v>
      </c>
      <c r="B5" s="6" t="s">
        <v>170</v>
      </c>
      <c r="D5" s="6"/>
      <c r="E5" s="7" t="s">
        <v>271</v>
      </c>
    </row>
    <row r="6" spans="1:25" hidden="1">
      <c r="A6" s="7" t="s">
        <v>21</v>
      </c>
      <c r="B6" s="3" t="s">
        <v>337</v>
      </c>
      <c r="D6" s="6"/>
    </row>
    <row r="7" spans="1:25" ht="12" customHeight="1">
      <c r="B7" s="6"/>
      <c r="D7" s="6"/>
    </row>
    <row r="8" spans="1:25">
      <c r="B8" s="6"/>
      <c r="C8" s="36"/>
      <c r="D8" s="6"/>
      <c r="U8" s="34" t="s">
        <v>254</v>
      </c>
    </row>
    <row r="9" spans="1:25">
      <c r="B9" s="6"/>
      <c r="C9" s="36"/>
      <c r="D9" s="6"/>
      <c r="U9" s="34" t="s">
        <v>46</v>
      </c>
    </row>
    <row r="10" spans="1:25">
      <c r="B10" s="6"/>
      <c r="C10" s="36"/>
      <c r="D10" s="6"/>
      <c r="U10" s="34" t="s">
        <v>52</v>
      </c>
    </row>
    <row r="11" spans="1:25">
      <c r="B11" s="6"/>
      <c r="C11" s="36"/>
      <c r="D11" s="6"/>
      <c r="U11" s="34" t="str">
        <f>" на "&amp;$B$6+1&amp;" год и на плановый период "&amp;$B$6+2&amp;" и "&amp;$B$6+3&amp;" годов"</f>
        <v xml:space="preserve"> на 2019 год и на плановый период 2020 и 2021 годов</v>
      </c>
    </row>
    <row r="13" spans="1:25" ht="51.75" customHeight="1">
      <c r="E13" s="131" t="str">
        <f>"Перечень мероприятий по установлению границ водоохранных зон и границ прибрежных защитных полос водных объектов (изготовление, установка и вынос в натуру специальных защитных полос водных объектов) по ГП 028, Рз "&amp;B1&amp;", ПР "&amp;B2&amp; ", ЦС "&amp;B3&amp;" "&amp;E3&amp;", "</f>
        <v xml:space="preserve">Перечень мероприятий по установлению границ водоохранных зон и границ прибрежных защитных полос водных объектов (изготовление, установка и вынос в натуру специальных защитных полос водных объектов) по ГП 028, Рз 04, ПР 06, ЦС 28 2 02 90059 "Расходы на обеспечение деятельности (оказание услуг) государственных учреждений", </v>
      </c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</row>
    <row r="14" spans="1:25" ht="21" customHeight="1">
      <c r="E14" s="131" t="str">
        <f>"ВР "&amp;B4&amp;" "&amp;E4&amp;""</f>
        <v>ВР 612 "Субсидии бюджетным учреждениям на иные цели"</v>
      </c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Y14" s="100"/>
    </row>
    <row r="15" spans="1:25" ht="17.25" customHeight="1">
      <c r="E15" s="131" t="str">
        <f>" на "&amp;B6+1&amp;" год и на плановый период "&amp;B6+2&amp;" и "&amp;B6+3&amp;" годов"</f>
        <v xml:space="preserve"> на 2019 год и на плановый период 2020 и 2021 годов</v>
      </c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5" ht="15">
      <c r="A16" s="7" t="s">
        <v>28</v>
      </c>
      <c r="B16" s="7" t="s">
        <v>51</v>
      </c>
      <c r="E16" s="5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"/>
      <c r="U16" s="14"/>
    </row>
    <row r="17" spans="1:21">
      <c r="F17" s="144" t="s">
        <v>29</v>
      </c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04"/>
      <c r="U17" s="104"/>
    </row>
    <row r="19" spans="1:21" s="28" customFormat="1" ht="16.5" customHeight="1">
      <c r="A19" s="129" t="s">
        <v>23</v>
      </c>
      <c r="B19" s="129" t="s">
        <v>22</v>
      </c>
      <c r="C19" s="129" t="s">
        <v>135</v>
      </c>
      <c r="D19" s="129" t="s">
        <v>144</v>
      </c>
      <c r="E19" s="129" t="s">
        <v>138</v>
      </c>
      <c r="F19" s="129" t="s">
        <v>150</v>
      </c>
      <c r="G19" s="129" t="s">
        <v>149</v>
      </c>
      <c r="H19" s="129" t="s">
        <v>145</v>
      </c>
      <c r="I19" s="129" t="s">
        <v>25</v>
      </c>
      <c r="J19" s="129" t="s">
        <v>24</v>
      </c>
      <c r="K19" s="129" t="s">
        <v>305</v>
      </c>
      <c r="L19" s="129" t="s">
        <v>3</v>
      </c>
      <c r="M19" s="129" t="s">
        <v>4</v>
      </c>
      <c r="N19" s="129" t="s">
        <v>5</v>
      </c>
      <c r="O19" s="129" t="str">
        <f>"Выполнено по состоянию на 01.01."&amp;B6</f>
        <v>Выполнено по состоянию на 01.01.2018</v>
      </c>
      <c r="P19" s="129" t="str">
        <f>"Ожидаемое выполнение в "&amp;B6&amp;" г."</f>
        <v>Ожидаемое выполнение в 2018 г.</v>
      </c>
      <c r="Q19" s="129" t="str">
        <f>"Остаток сметной стоимости на 01.01."&amp;B6+1&amp;" в ценах 2001 года"</f>
        <v>Остаток сметной стоимости на 01.01.2019 в ценах 2001 года</v>
      </c>
      <c r="R19" s="129" t="str">
        <f>"Остаток сметной стоимости на 01.01."&amp;B6+1&amp;" в текущих ценах"</f>
        <v>Остаток сметной стоимости на 01.01.2019 в текущих ценах</v>
      </c>
      <c r="S19" s="129" t="str">
        <f>"Прогноз "&amp;B6+1&amp;" года"</f>
        <v>Прогноз 2019 года</v>
      </c>
      <c r="T19" s="129" t="str">
        <f>"Прогноз "&amp;B6+2&amp;" года"</f>
        <v>Прогноз 2020 года</v>
      </c>
      <c r="U19" s="142" t="str">
        <f>"Прогноз "&amp;B6+3&amp;" года"</f>
        <v>Прогноз 2021 года</v>
      </c>
    </row>
    <row r="20" spans="1:21" s="28" customFormat="1" ht="79.5" customHeight="1">
      <c r="A20" s="130"/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42"/>
    </row>
    <row r="21" spans="1:21" s="29" customFormat="1">
      <c r="A21" s="110"/>
      <c r="B21" s="110">
        <v>1</v>
      </c>
      <c r="C21" s="110">
        <v>2</v>
      </c>
      <c r="D21" s="110">
        <v>3</v>
      </c>
      <c r="E21" s="110">
        <v>1</v>
      </c>
      <c r="F21" s="110">
        <v>2</v>
      </c>
      <c r="G21" s="110">
        <v>3</v>
      </c>
      <c r="H21" s="110">
        <v>3</v>
      </c>
      <c r="I21" s="110">
        <v>4</v>
      </c>
      <c r="J21" s="110">
        <v>5</v>
      </c>
      <c r="K21" s="110">
        <v>6</v>
      </c>
      <c r="L21" s="110">
        <v>7</v>
      </c>
      <c r="M21" s="110">
        <v>8</v>
      </c>
      <c r="N21" s="110">
        <v>9</v>
      </c>
      <c r="O21" s="110">
        <v>10</v>
      </c>
      <c r="P21" s="110">
        <v>11</v>
      </c>
      <c r="Q21" s="110">
        <v>12</v>
      </c>
      <c r="R21" s="110">
        <v>13</v>
      </c>
      <c r="S21" s="110">
        <v>14</v>
      </c>
      <c r="T21" s="110">
        <v>15</v>
      </c>
      <c r="U21" s="110">
        <v>16</v>
      </c>
    </row>
    <row r="22" spans="1:21" s="29" customFormat="1">
      <c r="A22" s="38"/>
      <c r="B22" s="26"/>
      <c r="C22" s="27"/>
      <c r="D22" s="26"/>
      <c r="E22" s="26"/>
      <c r="F22" s="26"/>
      <c r="G22" s="47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</row>
    <row r="23" spans="1:21" s="104" customFormat="1">
      <c r="B23" s="20"/>
      <c r="C23" s="19"/>
      <c r="D23" s="20"/>
      <c r="E23" s="30"/>
      <c r="F23" s="20"/>
      <c r="G23" s="19"/>
      <c r="H23" s="20"/>
      <c r="I23" s="20"/>
      <c r="J23" s="20"/>
      <c r="K23" s="20"/>
      <c r="L23" s="49"/>
      <c r="M23" s="49"/>
      <c r="N23" s="49"/>
      <c r="O23" s="49"/>
      <c r="P23" s="49"/>
      <c r="Q23" s="49"/>
      <c r="R23" s="49"/>
      <c r="S23" s="49"/>
      <c r="T23" s="49"/>
      <c r="U23" s="49"/>
    </row>
    <row r="24" spans="1:21" s="104" customFormat="1">
      <c r="A24" s="104" t="s">
        <v>47</v>
      </c>
      <c r="B24" s="20"/>
      <c r="C24" s="19"/>
      <c r="D24" s="20"/>
      <c r="E24" s="18"/>
      <c r="F24" s="20"/>
      <c r="G24" s="19"/>
      <c r="H24" s="20"/>
      <c r="I24" s="20"/>
      <c r="J24" s="20"/>
      <c r="K24" s="20"/>
      <c r="L24" s="49"/>
      <c r="M24" s="49"/>
      <c r="N24" s="49"/>
      <c r="O24" s="49"/>
      <c r="P24" s="49"/>
      <c r="Q24" s="49"/>
      <c r="R24" s="49"/>
      <c r="S24" s="49"/>
      <c r="T24" s="49"/>
      <c r="U24" s="49"/>
    </row>
    <row r="25" spans="1:21">
      <c r="B25" s="20"/>
      <c r="C25" s="19"/>
      <c r="D25" s="20"/>
      <c r="E25" s="20"/>
      <c r="F25" s="20"/>
      <c r="G25" s="19"/>
      <c r="H25" s="20"/>
      <c r="I25" s="20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</row>
    <row r="26" spans="1:21" s="104" customFormat="1">
      <c r="A26" s="104" t="s">
        <v>47</v>
      </c>
      <c r="B26" s="20"/>
      <c r="C26" s="19"/>
      <c r="D26" s="20"/>
      <c r="E26" s="20"/>
      <c r="F26" s="20"/>
      <c r="G26" s="19"/>
      <c r="H26" s="20"/>
      <c r="I26" s="20"/>
      <c r="J26" s="20"/>
      <c r="K26" s="20"/>
      <c r="L26" s="49"/>
      <c r="M26" s="49"/>
      <c r="N26" s="49"/>
      <c r="O26" s="49"/>
      <c r="P26" s="49"/>
      <c r="Q26" s="49"/>
      <c r="R26" s="49"/>
      <c r="S26" s="49"/>
      <c r="T26" s="49"/>
      <c r="U26" s="49"/>
    </row>
    <row r="27" spans="1:21">
      <c r="B27" s="20"/>
      <c r="C27" s="19"/>
      <c r="D27" s="20"/>
      <c r="E27" s="20"/>
      <c r="F27" s="20"/>
      <c r="G27" s="19"/>
      <c r="H27" s="20"/>
      <c r="I27" s="20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</row>
    <row r="28" spans="1:21">
      <c r="B28" s="20"/>
      <c r="C28" s="19"/>
      <c r="D28" s="20"/>
      <c r="E28" s="30"/>
      <c r="F28" s="20"/>
      <c r="G28" s="19"/>
      <c r="H28" s="20"/>
      <c r="I28" s="20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</row>
    <row r="29" spans="1:21">
      <c r="A29" s="7" t="s">
        <v>26</v>
      </c>
      <c r="B29" s="20" t="s">
        <v>49</v>
      </c>
      <c r="C29" s="19"/>
      <c r="D29" s="20"/>
      <c r="E29" s="30"/>
      <c r="F29" s="20"/>
      <c r="G29" s="19"/>
      <c r="H29" s="20"/>
      <c r="I29" s="20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</row>
    <row r="30" spans="1:21">
      <c r="B30" s="20"/>
      <c r="C30" s="19"/>
      <c r="D30" s="20"/>
      <c r="E30" s="30"/>
      <c r="F30" s="20"/>
      <c r="G30" s="19"/>
      <c r="H30" s="20"/>
      <c r="I30" s="20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</row>
    <row r="31" spans="1:21">
      <c r="A31" s="7" t="s">
        <v>47</v>
      </c>
      <c r="B31" s="20"/>
      <c r="C31" s="19"/>
      <c r="D31" s="20"/>
      <c r="E31" s="18"/>
      <c r="F31" s="20"/>
      <c r="G31" s="19"/>
      <c r="H31" s="20"/>
      <c r="I31" s="20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</row>
    <row r="32" spans="1:21">
      <c r="A32" s="7" t="s">
        <v>47</v>
      </c>
      <c r="B32" s="20"/>
      <c r="C32" s="19"/>
      <c r="D32" s="20"/>
      <c r="E32" s="18"/>
      <c r="F32" s="20"/>
      <c r="G32" s="19"/>
      <c r="H32" s="20"/>
      <c r="I32" s="20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</row>
    <row r="33" spans="1:21">
      <c r="B33" s="20"/>
      <c r="C33" s="19"/>
      <c r="D33" s="20"/>
      <c r="E33" s="20"/>
      <c r="F33" s="20"/>
      <c r="G33" s="19"/>
      <c r="H33" s="20"/>
      <c r="I33" s="20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</row>
    <row r="34" spans="1:21">
      <c r="B34" s="20"/>
      <c r="C34" s="19"/>
      <c r="D34" s="20"/>
      <c r="E34" s="30"/>
      <c r="F34" s="20"/>
      <c r="G34" s="19"/>
      <c r="H34" s="20"/>
      <c r="I34" s="20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</row>
    <row r="35" spans="1:21">
      <c r="A35" s="7" t="s">
        <v>50</v>
      </c>
      <c r="B35" s="20"/>
      <c r="C35" s="19"/>
      <c r="D35" s="20"/>
      <c r="E35" s="20" t="s">
        <v>136</v>
      </c>
      <c r="F35" s="20"/>
      <c r="G35" s="19"/>
      <c r="H35" s="20"/>
      <c r="I35" s="20"/>
      <c r="J35" s="49">
        <f>SUMIF(A23:A34,"ОБЪЕКТ",J23:J34)</f>
        <v>0</v>
      </c>
      <c r="K35" s="49"/>
      <c r="L35" s="49">
        <f>SUMIF(A23:A34,"ОБЪЕКТ",L23:L34)</f>
        <v>0</v>
      </c>
      <c r="M35" s="49">
        <f>SUMIF(A23:A34,"ОБЪЕКТ",M23:M34)</f>
        <v>0</v>
      </c>
      <c r="N35" s="49">
        <f>SUMIF(A23:A34,"ОБЪЕКТ",N23:N34)</f>
        <v>0</v>
      </c>
      <c r="O35" s="49">
        <f>SUMIF(A23:A34,"ОБЪЕКТ",O23:O34)</f>
        <v>0</v>
      </c>
      <c r="P35" s="49">
        <f>SUMIF(A23:A34,"ОБЪЕКТ",P23:P34)</f>
        <v>0</v>
      </c>
      <c r="Q35" s="49">
        <f>SUMIF(A23:A34,"ОБЪЕКТ",Q23:Q34)</f>
        <v>0</v>
      </c>
      <c r="R35" s="49">
        <f>SUMIF(A23:A34,"ОБЪЕКТ",R23:R34)</f>
        <v>0</v>
      </c>
      <c r="S35" s="49">
        <f>SUMIF(A23:A34,"ОБЪЕКТ",S23:S34)</f>
        <v>0</v>
      </c>
      <c r="T35" s="49">
        <f>SUMIF(A23:A34,"ОБЪЕКТ",T23:T34)</f>
        <v>0</v>
      </c>
      <c r="U35" s="49">
        <f>SUMIF(A23:A34,"ОБЪЕКТ",U23:U34)</f>
        <v>0</v>
      </c>
    </row>
    <row r="36" spans="1:21" ht="27.75" customHeight="1">
      <c r="E36" s="141"/>
      <c r="F36" s="141"/>
      <c r="G36" s="141"/>
      <c r="H36" s="141"/>
      <c r="I36" s="141"/>
      <c r="J36" s="141"/>
      <c r="K36" s="141"/>
      <c r="L36" s="141"/>
      <c r="M36" s="141"/>
      <c r="N36" s="141"/>
      <c r="O36" s="141"/>
      <c r="P36" s="141"/>
      <c r="Q36" s="141"/>
      <c r="R36" s="141"/>
      <c r="S36" s="141"/>
      <c r="T36" s="141"/>
      <c r="U36" s="141"/>
    </row>
    <row r="37" spans="1:21" ht="27" customHeight="1">
      <c r="E37" s="141"/>
      <c r="F37" s="141"/>
      <c r="G37" s="141"/>
      <c r="H37" s="141"/>
      <c r="I37" s="141"/>
      <c r="J37" s="141"/>
      <c r="K37" s="141"/>
      <c r="L37" s="141"/>
      <c r="M37" s="141"/>
      <c r="N37" s="141"/>
      <c r="O37" s="141"/>
      <c r="P37" s="141"/>
      <c r="Q37" s="141"/>
      <c r="R37" s="141"/>
      <c r="S37" s="141"/>
      <c r="T37" s="141"/>
      <c r="U37" s="141"/>
    </row>
    <row r="38" spans="1:21" ht="25.5" customHeight="1">
      <c r="E38" s="141"/>
      <c r="F38" s="141"/>
      <c r="G38" s="141"/>
      <c r="H38" s="141"/>
      <c r="I38" s="141"/>
      <c r="J38" s="141"/>
      <c r="K38" s="141"/>
      <c r="L38" s="141"/>
      <c r="M38" s="141"/>
      <c r="N38" s="141"/>
      <c r="O38" s="141"/>
      <c r="P38" s="141"/>
      <c r="Q38" s="141"/>
      <c r="R38" s="141"/>
      <c r="S38" s="141"/>
      <c r="T38" s="141"/>
      <c r="U38" s="141"/>
    </row>
    <row r="40" spans="1:21">
      <c r="E40" s="7" t="s">
        <v>64</v>
      </c>
    </row>
    <row r="42" spans="1:21">
      <c r="E42" s="7" t="s">
        <v>65</v>
      </c>
    </row>
  </sheetData>
  <mergeCells count="29">
    <mergeCell ref="E38:U38"/>
    <mergeCell ref="E13:U13"/>
    <mergeCell ref="O19:O20"/>
    <mergeCell ref="Q19:Q20"/>
    <mergeCell ref="U19:U20"/>
    <mergeCell ref="S19:S20"/>
    <mergeCell ref="E14:U14"/>
    <mergeCell ref="E15:U15"/>
    <mergeCell ref="F16:S16"/>
    <mergeCell ref="F17:S17"/>
    <mergeCell ref="P19:P20"/>
    <mergeCell ref="E37:U37"/>
    <mergeCell ref="R19:R20"/>
    <mergeCell ref="I19:I20"/>
    <mergeCell ref="J19:J20"/>
    <mergeCell ref="E19:E20"/>
    <mergeCell ref="E36:U36"/>
    <mergeCell ref="A19:A20"/>
    <mergeCell ref="B19:B20"/>
    <mergeCell ref="C19:C20"/>
    <mergeCell ref="D19:D20"/>
    <mergeCell ref="F19:F20"/>
    <mergeCell ref="T19:T20"/>
    <mergeCell ref="N19:N20"/>
    <mergeCell ref="M19:M20"/>
    <mergeCell ref="H19:H20"/>
    <mergeCell ref="L19:L20"/>
    <mergeCell ref="G19:G20"/>
    <mergeCell ref="K19:K20"/>
  </mergeCells>
  <phoneticPr fontId="2" type="noConversion"/>
  <pageMargins left="0.78740157480314965" right="0.19685039370078741" top="0.39370078740157483" bottom="0.39370078740157483" header="0" footer="0.19685039370078741"/>
  <pageSetup paperSize="9" scale="80" firstPageNumber="118" fitToHeight="9" orientation="landscape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AD37"/>
  <sheetViews>
    <sheetView view="pageBreakPreview" topLeftCell="E8" zoomScale="85" zoomScaleNormal="100" zoomScaleSheetLayoutView="85" workbookViewId="0">
      <selection activeCell="F16" sqref="F16"/>
    </sheetView>
  </sheetViews>
  <sheetFormatPr defaultColWidth="9.140625" defaultRowHeight="12.75"/>
  <cols>
    <col min="1" max="1" width="6.5703125" style="7" hidden="1" customWidth="1"/>
    <col min="2" max="2" width="8.28515625" style="7" hidden="1" customWidth="1"/>
    <col min="3" max="3" width="6.7109375" style="6" hidden="1" customWidth="1"/>
    <col min="4" max="4" width="6.5703125" style="7" hidden="1" customWidth="1"/>
    <col min="5" max="5" width="19.140625" style="7" customWidth="1"/>
    <col min="6" max="6" width="9.140625" style="7"/>
    <col min="7" max="7" width="10.140625" style="6" hidden="1" customWidth="1"/>
    <col min="8" max="8" width="10.5703125" style="7" customWidth="1"/>
    <col min="9" max="9" width="9.140625" style="7"/>
    <col min="10" max="11" width="9.85546875" style="7" customWidth="1"/>
    <col min="12" max="12" width="11.140625" style="7" customWidth="1"/>
    <col min="13" max="13" width="9.85546875" style="7" customWidth="1"/>
    <col min="14" max="14" width="10.7109375" style="7" customWidth="1"/>
    <col min="15" max="15" width="9.85546875" style="7" customWidth="1"/>
    <col min="16" max="16" width="11.140625" style="7" customWidth="1"/>
    <col min="17" max="17" width="10" style="7" customWidth="1"/>
    <col min="18" max="18" width="9.85546875" style="7" customWidth="1"/>
    <col min="19" max="21" width="9.140625" style="7"/>
    <col min="22" max="22" width="8.28515625" style="35" customWidth="1"/>
    <col min="23" max="26" width="8.28515625" style="7" customWidth="1"/>
    <col min="27" max="28" width="0" style="7" hidden="1" customWidth="1"/>
    <col min="29" max="16384" width="9.140625" style="7"/>
  </cols>
  <sheetData>
    <row r="1" spans="1:30" ht="30.75" hidden="1" customHeight="1">
      <c r="A1" s="7" t="s">
        <v>8</v>
      </c>
      <c r="B1" s="6" t="s">
        <v>19</v>
      </c>
      <c r="D1" s="6"/>
      <c r="L1" s="34"/>
      <c r="M1" s="34"/>
      <c r="N1" s="34"/>
    </row>
    <row r="2" spans="1:30" ht="24" hidden="1" customHeight="1">
      <c r="A2" s="7" t="s">
        <v>9</v>
      </c>
      <c r="B2" s="6" t="s">
        <v>20</v>
      </c>
      <c r="D2" s="6"/>
    </row>
    <row r="3" spans="1:30" ht="24" hidden="1" customHeight="1">
      <c r="A3" s="7" t="s">
        <v>17</v>
      </c>
      <c r="B3" s="3" t="s">
        <v>286</v>
      </c>
      <c r="D3" s="6"/>
      <c r="E3" s="121" t="s">
        <v>315</v>
      </c>
    </row>
    <row r="4" spans="1:30" ht="30.75" hidden="1" customHeight="1">
      <c r="A4" s="7" t="s">
        <v>18</v>
      </c>
      <c r="B4" s="6" t="s">
        <v>163</v>
      </c>
      <c r="D4" s="6"/>
      <c r="E4" s="7" t="s">
        <v>164</v>
      </c>
    </row>
    <row r="5" spans="1:30" ht="29.25" hidden="1" customHeight="1">
      <c r="A5" s="7" t="s">
        <v>93</v>
      </c>
      <c r="B5" s="6" t="s">
        <v>170</v>
      </c>
      <c r="D5" s="6"/>
      <c r="E5" s="7" t="s">
        <v>271</v>
      </c>
    </row>
    <row r="6" spans="1:30" ht="27" hidden="1" customHeight="1">
      <c r="A6" s="7" t="s">
        <v>21</v>
      </c>
      <c r="B6" s="3" t="s">
        <v>337</v>
      </c>
      <c r="D6" s="6"/>
    </row>
    <row r="7" spans="1:30" ht="27" hidden="1" customHeight="1">
      <c r="B7" s="6"/>
      <c r="D7" s="6"/>
    </row>
    <row r="8" spans="1:30">
      <c r="B8" s="6"/>
      <c r="C8" s="36"/>
      <c r="D8" s="6"/>
      <c r="Z8" s="34" t="s">
        <v>255</v>
      </c>
    </row>
    <row r="9" spans="1:30">
      <c r="B9" s="6"/>
      <c r="C9" s="36"/>
      <c r="D9" s="6"/>
      <c r="Z9" s="34" t="s">
        <v>46</v>
      </c>
    </row>
    <row r="10" spans="1:30">
      <c r="B10" s="6"/>
      <c r="C10" s="36"/>
      <c r="D10" s="6"/>
      <c r="Z10" s="34" t="s">
        <v>52</v>
      </c>
    </row>
    <row r="11" spans="1:30">
      <c r="B11" s="6"/>
      <c r="C11" s="36"/>
      <c r="D11" s="6"/>
      <c r="Z11" s="34" t="str">
        <f>" на "&amp;$B$6+1&amp;" год и на плановый период "&amp;$B$6+2&amp;" и "&amp;$B$6+3&amp;" годов"</f>
        <v xml:space="preserve"> на 2019 год и на плановый период 2020 и 2021 годов</v>
      </c>
    </row>
    <row r="13" spans="1:30" ht="36.75" customHeight="1">
      <c r="E13" s="131" t="str">
        <f>"Перечень мероприятий по текущему ремонту и других мероприятий текущего характера на гидротехнических сооружениях, находящихся в оперативном управлении учреждений по ГП 028, Рз "&amp;B1&amp;", ПР "&amp;B2&amp; ", ЦС "&amp;B3&amp;" "&amp;E3&amp;", "</f>
        <v xml:space="preserve">Перечень мероприятий по текущему ремонту и других мероприятий текущего характера на гидротехнических сооружениях, находящихся в оперативном управлении учреждений по ГП 028, Рз 04, ПР 06, ЦС 28 2 02 90059 "Расходы на обеспечение деятельности (оказание услуг) государственных учреждений", </v>
      </c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D13" s="100"/>
    </row>
    <row r="14" spans="1:30" ht="22.5" customHeight="1">
      <c r="F14" s="131" t="str">
        <f>"ВР "&amp;B4&amp;" "&amp;E4&amp;""</f>
        <v>ВР 612 "Субсидии бюджетным учреждениям на иные цели"</v>
      </c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</row>
    <row r="15" spans="1:30" ht="17.25" customHeight="1">
      <c r="F15" s="131" t="str">
        <f>" на "&amp;B6+1&amp;" год и на плановый период "&amp;B6+2&amp;" и "&amp;B6+3&amp;" годов"</f>
        <v xml:space="preserve"> на 2019 год и на плановый период 2020 и 2021 годов</v>
      </c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</row>
    <row r="16" spans="1:30" ht="15">
      <c r="A16" s="7" t="s">
        <v>28</v>
      </c>
      <c r="B16" s="7" t="s">
        <v>51</v>
      </c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</row>
    <row r="17" spans="1:28">
      <c r="J17" s="140" t="s">
        <v>29</v>
      </c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</row>
    <row r="19" spans="1:28" s="28" customFormat="1" ht="16.5" customHeight="1">
      <c r="A19" s="129" t="s">
        <v>23</v>
      </c>
      <c r="B19" s="129" t="s">
        <v>22</v>
      </c>
      <c r="C19" s="129" t="s">
        <v>135</v>
      </c>
      <c r="D19" s="129" t="s">
        <v>144</v>
      </c>
      <c r="E19" s="129" t="s">
        <v>138</v>
      </c>
      <c r="F19" s="129" t="s">
        <v>150</v>
      </c>
      <c r="G19" s="129" t="s">
        <v>149</v>
      </c>
      <c r="H19" s="129" t="s">
        <v>145</v>
      </c>
      <c r="I19" s="129" t="s">
        <v>25</v>
      </c>
      <c r="J19" s="129" t="s">
        <v>24</v>
      </c>
      <c r="K19" s="129" t="s">
        <v>305</v>
      </c>
      <c r="L19" s="129" t="s">
        <v>3</v>
      </c>
      <c r="M19" s="129" t="s">
        <v>4</v>
      </c>
      <c r="N19" s="129" t="s">
        <v>5</v>
      </c>
      <c r="O19" s="129" t="str">
        <f>"Выполнено по состоянию на 01.01."&amp;B6</f>
        <v>Выполнено по состоянию на 01.01.2018</v>
      </c>
      <c r="P19" s="129" t="str">
        <f>"Ожидаемое выполнение в "&amp;B6&amp;" г."</f>
        <v>Ожидаемое выполнение в 2018 г.</v>
      </c>
      <c r="Q19" s="129" t="str">
        <f>"Остаток сметной стоимости на 01.01."&amp;B6+1&amp;" в ценах 2001 года"</f>
        <v>Остаток сметной стоимости на 01.01.2019 в ценах 2001 года</v>
      </c>
      <c r="R19" s="129" t="str">
        <f>"Остаток сметной стоимости на 01.01."&amp;B6+1&amp;" в текущих ценах"</f>
        <v>Остаток сметной стоимости на 01.01.2019 в текущих ценах</v>
      </c>
      <c r="S19" s="129" t="str">
        <f>"Прогноз "&amp;B6+1&amp;" года"</f>
        <v>Прогноз 2019 года</v>
      </c>
      <c r="T19" s="129" t="str">
        <f>"Прогноз "&amp;B6+2&amp;" года"</f>
        <v>Прогноз 2020 года</v>
      </c>
      <c r="U19" s="129" t="str">
        <f>"Прогноз "&amp;B6+3&amp;" года"</f>
        <v>Прогноз 2021 года</v>
      </c>
      <c r="V19" s="133" t="s">
        <v>181</v>
      </c>
      <c r="W19" s="134"/>
      <c r="X19" s="134"/>
      <c r="Y19" s="134"/>
      <c r="Z19" s="138"/>
    </row>
    <row r="20" spans="1:28" s="28" customFormat="1" ht="79.5" customHeight="1">
      <c r="A20" s="130"/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75" t="s">
        <v>182</v>
      </c>
      <c r="W20" s="75" t="s">
        <v>183</v>
      </c>
      <c r="X20" s="75" t="s">
        <v>236</v>
      </c>
      <c r="Y20" s="75" t="s">
        <v>184</v>
      </c>
      <c r="Z20" s="75" t="s">
        <v>221</v>
      </c>
    </row>
    <row r="21" spans="1:28" s="29" customFormat="1">
      <c r="A21" s="110"/>
      <c r="B21" s="110">
        <v>1</v>
      </c>
      <c r="C21" s="110">
        <v>2</v>
      </c>
      <c r="D21" s="110">
        <v>3</v>
      </c>
      <c r="E21" s="110">
        <v>1</v>
      </c>
      <c r="F21" s="110">
        <v>2</v>
      </c>
      <c r="G21" s="110">
        <v>3</v>
      </c>
      <c r="H21" s="110">
        <v>3</v>
      </c>
      <c r="I21" s="110">
        <v>4</v>
      </c>
      <c r="J21" s="110">
        <v>5</v>
      </c>
      <c r="K21" s="110">
        <v>6</v>
      </c>
      <c r="L21" s="110">
        <v>7</v>
      </c>
      <c r="M21" s="110">
        <v>8</v>
      </c>
      <c r="N21" s="110">
        <v>9</v>
      </c>
      <c r="O21" s="110">
        <v>10</v>
      </c>
      <c r="P21" s="110">
        <v>11</v>
      </c>
      <c r="Q21" s="110">
        <v>12</v>
      </c>
      <c r="R21" s="110">
        <v>13</v>
      </c>
      <c r="S21" s="110">
        <v>14</v>
      </c>
      <c r="T21" s="110">
        <v>15</v>
      </c>
      <c r="U21" s="110">
        <v>16</v>
      </c>
      <c r="V21" s="110">
        <v>17</v>
      </c>
      <c r="W21" s="110">
        <v>18</v>
      </c>
      <c r="X21" s="110">
        <v>19</v>
      </c>
      <c r="Y21" s="110">
        <v>20</v>
      </c>
      <c r="Z21" s="110">
        <v>21</v>
      </c>
    </row>
    <row r="22" spans="1:28" s="29" customFormat="1">
      <c r="A22" s="38"/>
      <c r="B22" s="26"/>
      <c r="C22" s="27"/>
      <c r="D22" s="26"/>
      <c r="E22" s="26"/>
      <c r="F22" s="26"/>
      <c r="G22" s="47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0"/>
      <c r="W22" s="20"/>
      <c r="X22" s="20"/>
      <c r="Y22" s="20"/>
      <c r="Z22" s="20"/>
    </row>
    <row r="23" spans="1:28">
      <c r="B23" s="20"/>
      <c r="C23" s="19"/>
      <c r="D23" s="20"/>
      <c r="E23" s="20"/>
      <c r="F23" s="20"/>
      <c r="G23" s="19"/>
      <c r="H23" s="20"/>
      <c r="I23" s="20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20"/>
      <c r="W23" s="20"/>
      <c r="X23" s="20"/>
      <c r="Y23" s="20"/>
      <c r="Z23" s="20"/>
    </row>
    <row r="24" spans="1:28" s="48" customFormat="1">
      <c r="A24" s="48" t="s">
        <v>26</v>
      </c>
      <c r="B24" s="20" t="s">
        <v>48</v>
      </c>
      <c r="C24" s="19"/>
      <c r="D24" s="20"/>
      <c r="E24" s="30"/>
      <c r="F24" s="20"/>
      <c r="G24" s="19"/>
      <c r="H24" s="20"/>
      <c r="I24" s="20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19"/>
      <c r="X24" s="50"/>
      <c r="Y24" s="50"/>
      <c r="Z24" s="50"/>
      <c r="AA24" s="50"/>
      <c r="AB24" s="50"/>
    </row>
    <row r="25" spans="1:28">
      <c r="B25" s="20"/>
      <c r="C25" s="19"/>
      <c r="D25" s="20"/>
      <c r="E25" s="30"/>
      <c r="F25" s="20"/>
      <c r="G25" s="19"/>
      <c r="H25" s="20"/>
      <c r="I25" s="20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20"/>
      <c r="W25" s="20"/>
      <c r="X25" s="20"/>
      <c r="Y25" s="20"/>
      <c r="Z25" s="20"/>
    </row>
    <row r="26" spans="1:28" s="104" customFormat="1">
      <c r="B26" s="20"/>
      <c r="C26" s="19"/>
      <c r="D26" s="20"/>
      <c r="E26" s="30"/>
      <c r="F26" s="20"/>
      <c r="G26" s="19"/>
      <c r="H26" s="20"/>
      <c r="I26" s="20"/>
      <c r="J26" s="20"/>
      <c r="K26" s="20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19"/>
      <c r="X26" s="2"/>
      <c r="Y26" s="2"/>
      <c r="Z26" s="2"/>
      <c r="AA26" s="14"/>
      <c r="AB26" s="14"/>
    </row>
    <row r="27" spans="1:28" s="104" customFormat="1">
      <c r="B27" s="20"/>
      <c r="C27" s="19"/>
      <c r="D27" s="20"/>
      <c r="E27" s="18"/>
      <c r="F27" s="20"/>
      <c r="G27" s="19"/>
      <c r="H27" s="20"/>
      <c r="I27" s="20"/>
      <c r="J27" s="20"/>
      <c r="K27" s="20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19"/>
      <c r="X27" s="2"/>
      <c r="Y27" s="2"/>
      <c r="Z27" s="2"/>
      <c r="AA27" s="2"/>
      <c r="AB27" s="2"/>
    </row>
    <row r="28" spans="1:28" s="104" customFormat="1">
      <c r="B28" s="20"/>
      <c r="C28" s="19"/>
      <c r="D28" s="20"/>
      <c r="E28" s="18"/>
      <c r="F28" s="20"/>
      <c r="G28" s="19"/>
      <c r="H28" s="20"/>
      <c r="I28" s="20"/>
      <c r="J28" s="20"/>
      <c r="K28" s="20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19"/>
      <c r="X28" s="2"/>
      <c r="Y28" s="2"/>
      <c r="Z28" s="2"/>
      <c r="AA28" s="2"/>
      <c r="AB28" s="2"/>
    </row>
    <row r="29" spans="1:28">
      <c r="B29" s="20"/>
      <c r="C29" s="19"/>
      <c r="D29" s="20"/>
      <c r="E29" s="30"/>
      <c r="F29" s="20"/>
      <c r="G29" s="19"/>
      <c r="H29" s="20"/>
      <c r="I29" s="20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20"/>
      <c r="W29" s="20"/>
      <c r="X29" s="20"/>
      <c r="Y29" s="20"/>
      <c r="Z29" s="20"/>
    </row>
    <row r="30" spans="1:28">
      <c r="A30" s="7" t="s">
        <v>50</v>
      </c>
      <c r="B30" s="20"/>
      <c r="C30" s="19"/>
      <c r="D30" s="20"/>
      <c r="E30" s="20" t="s">
        <v>136</v>
      </c>
      <c r="F30" s="20"/>
      <c r="G30" s="19"/>
      <c r="H30" s="20"/>
      <c r="I30" s="20"/>
      <c r="J30" s="49">
        <f>SUMIF(A23:A29,"ОБЪЕКТ",J23:J29)</f>
        <v>0</v>
      </c>
      <c r="K30" s="49"/>
      <c r="L30" s="49">
        <f>SUMIF(A23:A29,"ОБЪЕКТ",L23:L29)</f>
        <v>0</v>
      </c>
      <c r="M30" s="49">
        <f>SUMIF(A23:A29,"ОБЪЕКТ",M23:M29)</f>
        <v>0</v>
      </c>
      <c r="N30" s="49">
        <f>SUMIF(A23:A29,"ОБЪЕКТ",N23:N29)</f>
        <v>0</v>
      </c>
      <c r="O30" s="49">
        <f>SUMIF(A23:A29,"ОБЪЕКТ",O23:O29)</f>
        <v>0</v>
      </c>
      <c r="P30" s="49">
        <f>SUMIF(A23:A29,"ОБЪЕКТ",P23:P29)</f>
        <v>0</v>
      </c>
      <c r="Q30" s="49">
        <f>SUMIF(A23:A29,"ОБЪЕКТ",Q23:Q29)</f>
        <v>0</v>
      </c>
      <c r="R30" s="49">
        <f>SUMIF(A23:A29,"ОБЪЕКТ",R23:R29)</f>
        <v>0</v>
      </c>
      <c r="S30" s="49">
        <f>SUMIF(A23:A29,"ОБЪЕКТ",S23:S29)</f>
        <v>0</v>
      </c>
      <c r="T30" s="49">
        <f>SUMIF(A23:A29,"ОБЪЕКТ",T23:T29)</f>
        <v>0</v>
      </c>
      <c r="U30" s="49">
        <f>SUMIF(A23:A29,"ОБЪЕКТ",U23:U29)</f>
        <v>0</v>
      </c>
      <c r="V30" s="20"/>
      <c r="W30" s="20"/>
      <c r="X30" s="20"/>
      <c r="Y30" s="20"/>
      <c r="Z30" s="20"/>
    </row>
    <row r="31" spans="1:28">
      <c r="E31" s="104"/>
    </row>
    <row r="32" spans="1:28">
      <c r="E32" s="104"/>
    </row>
    <row r="33" spans="5:5">
      <c r="E33" s="104"/>
    </row>
    <row r="35" spans="5:5">
      <c r="E35" s="7" t="s">
        <v>64</v>
      </c>
    </row>
    <row r="37" spans="5:5">
      <c r="E37" s="7" t="s">
        <v>65</v>
      </c>
    </row>
  </sheetData>
  <autoFilter ref="A21:Z31"/>
  <mergeCells count="27">
    <mergeCell ref="E13:Z13"/>
    <mergeCell ref="J19:J20"/>
    <mergeCell ref="E19:E20"/>
    <mergeCell ref="R19:R20"/>
    <mergeCell ref="G19:G20"/>
    <mergeCell ref="F14:X14"/>
    <mergeCell ref="F15:X15"/>
    <mergeCell ref="V19:Z19"/>
    <mergeCell ref="L19:L20"/>
    <mergeCell ref="H19:H20"/>
    <mergeCell ref="J17:U17"/>
    <mergeCell ref="Q19:Q20"/>
    <mergeCell ref="U19:U20"/>
    <mergeCell ref="J16:U16"/>
    <mergeCell ref="O19:O20"/>
    <mergeCell ref="S19:S20"/>
    <mergeCell ref="M19:M20"/>
    <mergeCell ref="N19:N20"/>
    <mergeCell ref="T19:T20"/>
    <mergeCell ref="P19:P20"/>
    <mergeCell ref="I19:I20"/>
    <mergeCell ref="K19:K20"/>
    <mergeCell ref="A19:A20"/>
    <mergeCell ref="B19:B20"/>
    <mergeCell ref="C19:C20"/>
    <mergeCell ref="D19:D20"/>
    <mergeCell ref="F19:F20"/>
  </mergeCells>
  <phoneticPr fontId="2" type="noConversion"/>
  <pageMargins left="0.78740157480314965" right="0.19685039370078741" top="0.39370078740157483" bottom="0.39370078740157483" header="0" footer="0.19685039370078741"/>
  <pageSetup paperSize="9" scale="66" firstPageNumber="118" fitToHeight="9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31</vt:i4>
      </vt:variant>
      <vt:variant>
        <vt:lpstr>Именованные диапазоны</vt:lpstr>
      </vt:variant>
      <vt:variant>
        <vt:i4>61</vt:i4>
      </vt:variant>
    </vt:vector>
  </HeadingPairs>
  <TitlesOfParts>
    <vt:vector size="92" baseType="lpstr">
      <vt:lpstr>8</vt:lpstr>
      <vt:lpstr>8а</vt:lpstr>
      <vt:lpstr>9</vt:lpstr>
      <vt:lpstr>9а (эко)</vt:lpstr>
      <vt:lpstr>9а (гтс)</vt:lpstr>
      <vt:lpstr>9б</vt:lpstr>
      <vt:lpstr>9в</vt:lpstr>
      <vt:lpstr>9г</vt:lpstr>
      <vt:lpstr>9д</vt:lpstr>
      <vt:lpstr>10</vt:lpstr>
      <vt:lpstr>10а</vt:lpstr>
      <vt:lpstr>10ца</vt:lpstr>
      <vt:lpstr>10б</vt:lpstr>
      <vt:lpstr>10в</vt:lpstr>
      <vt:lpstr>10г Створы </vt:lpstr>
      <vt:lpstr>10г (УБРАЛИ)</vt:lpstr>
      <vt:lpstr>11</vt:lpstr>
      <vt:lpstr>11а</vt:lpstr>
      <vt:lpstr>12 П</vt:lpstr>
      <vt:lpstr>12</vt:lpstr>
      <vt:lpstr>13</vt:lpstr>
      <vt:lpstr>13 П</vt:lpstr>
      <vt:lpstr>13а ГТС</vt:lpstr>
      <vt:lpstr>13б(эко)П</vt:lpstr>
      <vt:lpstr>13б(эко)</vt:lpstr>
      <vt:lpstr>14 П</vt:lpstr>
      <vt:lpstr>14</vt:lpstr>
      <vt:lpstr>15</vt:lpstr>
      <vt:lpstr>16</vt:lpstr>
      <vt:lpstr>16а</vt:lpstr>
      <vt:lpstr> 17 (12_13_13б)</vt:lpstr>
      <vt:lpstr>'11'!в6</vt:lpstr>
      <vt:lpstr>'10'!Заголовки_для_печати</vt:lpstr>
      <vt:lpstr>'10а'!Заголовки_для_печати</vt:lpstr>
      <vt:lpstr>'10б'!Заголовки_для_печати</vt:lpstr>
      <vt:lpstr>'10в'!Заголовки_для_печати</vt:lpstr>
      <vt:lpstr>'10г (УБРАЛИ)'!Заголовки_для_печати</vt:lpstr>
      <vt:lpstr>'10г Створы '!Заголовки_для_печати</vt:lpstr>
      <vt:lpstr>'10ца'!Заголовки_для_печати</vt:lpstr>
      <vt:lpstr>'11а'!Заголовки_для_печати</vt:lpstr>
      <vt:lpstr>'12'!Заголовки_для_печати</vt:lpstr>
      <vt:lpstr>'12 П'!Заголовки_для_печати</vt:lpstr>
      <vt:lpstr>'13'!Заголовки_для_печати</vt:lpstr>
      <vt:lpstr>'13 П'!Заголовки_для_печати</vt:lpstr>
      <vt:lpstr>'13а ГТС'!Заголовки_для_печати</vt:lpstr>
      <vt:lpstr>'13б(эко)'!Заголовки_для_печати</vt:lpstr>
      <vt:lpstr>'13б(эко)П'!Заголовки_для_печати</vt:lpstr>
      <vt:lpstr>'14'!Заголовки_для_печати</vt:lpstr>
      <vt:lpstr>'14 П'!Заголовки_для_печати</vt:lpstr>
      <vt:lpstr>'15'!Заголовки_для_печати</vt:lpstr>
      <vt:lpstr>'16'!Заголовки_для_печати</vt:lpstr>
      <vt:lpstr>'16а'!Заголовки_для_печати</vt:lpstr>
      <vt:lpstr>'8'!Заголовки_для_печати</vt:lpstr>
      <vt:lpstr>'8а'!Заголовки_для_печати</vt:lpstr>
      <vt:lpstr>'9'!Заголовки_для_печати</vt:lpstr>
      <vt:lpstr>'9а (гтс)'!Заголовки_для_печати</vt:lpstr>
      <vt:lpstr>'9а (эко)'!Заголовки_для_печати</vt:lpstr>
      <vt:lpstr>'9б'!Заголовки_для_печати</vt:lpstr>
      <vt:lpstr>'9в'!Заголовки_для_печати</vt:lpstr>
      <vt:lpstr>'9г'!Заголовки_для_печати</vt:lpstr>
      <vt:lpstr>'9д'!Заголовки_для_печати</vt:lpstr>
      <vt:lpstr>и6</vt:lpstr>
      <vt:lpstr>'10'!Область_печати</vt:lpstr>
      <vt:lpstr>'10а'!Область_печати</vt:lpstr>
      <vt:lpstr>'10б'!Область_печати</vt:lpstr>
      <vt:lpstr>'10в'!Область_печати</vt:lpstr>
      <vt:lpstr>'10г (УБРАЛИ)'!Область_печати</vt:lpstr>
      <vt:lpstr>'10г Створы '!Область_печати</vt:lpstr>
      <vt:lpstr>'10ца'!Область_печати</vt:lpstr>
      <vt:lpstr>'11'!Область_печати</vt:lpstr>
      <vt:lpstr>'11а'!Область_печати</vt:lpstr>
      <vt:lpstr>'12'!Область_печати</vt:lpstr>
      <vt:lpstr>'12 П'!Область_печати</vt:lpstr>
      <vt:lpstr>'13'!Область_печати</vt:lpstr>
      <vt:lpstr>'13 П'!Область_печати</vt:lpstr>
      <vt:lpstr>'13а ГТС'!Область_печати</vt:lpstr>
      <vt:lpstr>'13б(эко)'!Область_печати</vt:lpstr>
      <vt:lpstr>'13б(эко)П'!Область_печати</vt:lpstr>
      <vt:lpstr>'14'!Область_печати</vt:lpstr>
      <vt:lpstr>'14 П'!Область_печати</vt:lpstr>
      <vt:lpstr>'15'!Область_печати</vt:lpstr>
      <vt:lpstr>'16'!Область_печати</vt:lpstr>
      <vt:lpstr>'16а'!Область_печати</vt:lpstr>
      <vt:lpstr>'8'!Область_печати</vt:lpstr>
      <vt:lpstr>'8а'!Область_печати</vt:lpstr>
      <vt:lpstr>'9'!Область_печати</vt:lpstr>
      <vt:lpstr>'9а (гтс)'!Область_печати</vt:lpstr>
      <vt:lpstr>'9а (эко)'!Область_печати</vt:lpstr>
      <vt:lpstr>'9б'!Область_печати</vt:lpstr>
      <vt:lpstr>'9в'!Область_печати</vt:lpstr>
      <vt:lpstr>'9г'!Область_печати</vt:lpstr>
      <vt:lpstr>'9д'!Область_печати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Макеева</dc:creator>
  <cp:lastModifiedBy>led_s</cp:lastModifiedBy>
  <cp:lastPrinted>2018-02-21T12:23:41Z</cp:lastPrinted>
  <dcterms:created xsi:type="dcterms:W3CDTF">2008-07-29T12:08:55Z</dcterms:created>
  <dcterms:modified xsi:type="dcterms:W3CDTF">2018-02-21T12:23:50Z</dcterms:modified>
</cp:coreProperties>
</file>